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netrefer.loc\files\k.hougaard\Desktop\Private\"/>
    </mc:Choice>
  </mc:AlternateContent>
  <xr:revisionPtr revIDLastSave="0" documentId="13_ncr:1_{4DBD2C06-0D16-4DDF-8FE7-1125D62EBF8A}" xr6:coauthVersionLast="36" xr6:coauthVersionMax="36" xr10:uidLastSave="{00000000-0000-0000-0000-000000000000}"/>
  <bookViews>
    <workbookView xWindow="0" yWindow="0" windowWidth="28800" windowHeight="14025" xr2:uid="{00000000-000D-0000-FFFF-FFFF00000000}"/>
  </bookViews>
  <sheets>
    <sheet name="2017 Prize Money" sheetId="4" r:id="rId1"/>
    <sheet name="2016 2017 comparison" sheetId="1" r:id="rId2"/>
    <sheet name="Sheet2" sheetId="2" r:id="rId3"/>
    <sheet name="Sheet3" sheetId="3" r:id="rId4"/>
  </sheets>
  <calcPr calcId="17902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4" i="4" l="1"/>
  <c r="B11" i="4"/>
  <c r="B19" i="4"/>
  <c r="B27" i="4"/>
  <c r="D34" i="4"/>
  <c r="D20" i="4"/>
  <c r="D12" i="4"/>
  <c r="R30" i="1" l="1"/>
  <c r="S30" i="1" s="1"/>
  <c r="M65" i="1"/>
  <c r="M62" i="1"/>
  <c r="R70" i="1"/>
  <c r="S70" i="1" s="1"/>
  <c r="R66" i="1"/>
  <c r="S66" i="1" s="1"/>
  <c r="R63" i="1"/>
  <c r="S64" i="1" s="1"/>
  <c r="R60" i="1"/>
  <c r="S60" i="1" s="1"/>
  <c r="O70" i="1"/>
  <c r="P70" i="1" s="1"/>
  <c r="M72" i="1"/>
  <c r="F70" i="1"/>
  <c r="F66" i="1"/>
  <c r="F63" i="1"/>
  <c r="F60" i="1"/>
  <c r="I72" i="1"/>
  <c r="I71" i="1"/>
  <c r="I70" i="1"/>
  <c r="F14" i="1"/>
  <c r="I14" i="1"/>
  <c r="O14" i="1"/>
  <c r="P16" i="1" s="1"/>
  <c r="R14" i="1"/>
  <c r="S17" i="1" s="1"/>
  <c r="I15" i="1"/>
  <c r="I16" i="1"/>
  <c r="I17" i="1"/>
  <c r="I61" i="1"/>
  <c r="I62" i="1"/>
  <c r="I60" i="1"/>
  <c r="I64" i="1"/>
  <c r="I65" i="1"/>
  <c r="I63" i="1"/>
  <c r="I67" i="1"/>
  <c r="I68" i="1"/>
  <c r="I66" i="1"/>
  <c r="M68" i="1"/>
  <c r="O66" i="1"/>
  <c r="P68" i="1" s="1"/>
  <c r="O63" i="1"/>
  <c r="P64" i="1" s="1"/>
  <c r="O60" i="1"/>
  <c r="P60" i="1" s="1"/>
  <c r="R22" i="1"/>
  <c r="S24" i="1" s="1"/>
  <c r="R56" i="1"/>
  <c r="R48" i="1"/>
  <c r="S55" i="1" s="1"/>
  <c r="R40" i="1"/>
  <c r="S65" i="1" l="1"/>
  <c r="P72" i="1"/>
  <c r="P15" i="1"/>
  <c r="P62" i="1"/>
  <c r="J65" i="1"/>
  <c r="P17" i="1"/>
  <c r="P61" i="1"/>
  <c r="J62" i="1"/>
  <c r="P67" i="1"/>
  <c r="P14" i="1"/>
  <c r="J72" i="1"/>
  <c r="S63" i="1"/>
  <c r="S67" i="1"/>
  <c r="S14" i="1"/>
  <c r="S15" i="1"/>
  <c r="P63" i="1"/>
  <c r="P71" i="1"/>
  <c r="S16" i="1"/>
  <c r="P66" i="1"/>
  <c r="P65" i="1"/>
  <c r="S68" i="1"/>
  <c r="S62" i="1"/>
  <c r="S72" i="1"/>
  <c r="S71" i="1"/>
  <c r="S22" i="1"/>
  <c r="S61" i="1"/>
  <c r="T62" i="1" s="1"/>
  <c r="S54" i="1"/>
  <c r="S50" i="1"/>
  <c r="S57" i="1"/>
  <c r="S47" i="1"/>
  <c r="S51" i="1"/>
  <c r="S27" i="1"/>
  <c r="S43" i="1"/>
  <c r="S23" i="1"/>
  <c r="S58" i="1"/>
  <c r="S21" i="1"/>
  <c r="S18" i="1"/>
  <c r="S19" i="1"/>
  <c r="S20" i="1"/>
  <c r="S46" i="1"/>
  <c r="S42" i="1"/>
  <c r="S26" i="1"/>
  <c r="S45" i="1"/>
  <c r="S41" i="1"/>
  <c r="S53" i="1"/>
  <c r="S49" i="1"/>
  <c r="S29" i="1"/>
  <c r="S25" i="1"/>
  <c r="S40" i="1"/>
  <c r="S44" i="1"/>
  <c r="S48" i="1"/>
  <c r="S52" i="1"/>
  <c r="S56" i="1"/>
  <c r="S28" i="1"/>
  <c r="J68" i="1"/>
  <c r="O56" i="1"/>
  <c r="M12" i="1"/>
  <c r="M9" i="1"/>
  <c r="M38" i="1"/>
  <c r="M35" i="1"/>
  <c r="M32" i="1"/>
  <c r="M29" i="1"/>
  <c r="M21" i="1"/>
  <c r="M58" i="1"/>
  <c r="M55" i="1"/>
  <c r="M47" i="1"/>
  <c r="I11" i="1"/>
  <c r="I12" i="1"/>
  <c r="I10" i="1"/>
  <c r="I9" i="1"/>
  <c r="I8" i="1"/>
  <c r="I7" i="1"/>
  <c r="I6" i="1"/>
  <c r="I38" i="1"/>
  <c r="I37" i="1"/>
  <c r="I36" i="1"/>
  <c r="I34" i="1"/>
  <c r="I35" i="1"/>
  <c r="I33" i="1"/>
  <c r="I31" i="1"/>
  <c r="I32" i="1"/>
  <c r="I30" i="1"/>
  <c r="I23" i="1"/>
  <c r="I24" i="1"/>
  <c r="I25" i="1"/>
  <c r="I26" i="1"/>
  <c r="I27" i="1"/>
  <c r="I28" i="1"/>
  <c r="I29" i="1"/>
  <c r="I22" i="1"/>
  <c r="I18" i="1"/>
  <c r="I19" i="1"/>
  <c r="I20" i="1"/>
  <c r="I21" i="1"/>
  <c r="F10" i="1"/>
  <c r="F6" i="1"/>
  <c r="F36" i="1"/>
  <c r="F33" i="1"/>
  <c r="F30" i="1"/>
  <c r="F22" i="1"/>
  <c r="O22" i="1" s="1"/>
  <c r="F56" i="1"/>
  <c r="F48" i="1"/>
  <c r="O48" i="1" s="1"/>
  <c r="F40" i="1"/>
  <c r="O40" i="1" s="1"/>
  <c r="I57" i="1"/>
  <c r="I58" i="1"/>
  <c r="I56" i="1"/>
  <c r="I49" i="1"/>
  <c r="I50" i="1"/>
  <c r="I51" i="1"/>
  <c r="I52" i="1"/>
  <c r="I53" i="1"/>
  <c r="I54" i="1"/>
  <c r="I55" i="1"/>
  <c r="I48" i="1"/>
  <c r="I41" i="1"/>
  <c r="I42" i="1"/>
  <c r="I43" i="1"/>
  <c r="I44" i="1"/>
  <c r="I45" i="1"/>
  <c r="I46" i="1"/>
  <c r="I47" i="1"/>
  <c r="I40" i="1"/>
  <c r="T65" i="1" l="1"/>
  <c r="Q72" i="1"/>
  <c r="T68" i="1"/>
  <c r="Q62" i="1"/>
  <c r="T72" i="1"/>
  <c r="Q65" i="1"/>
  <c r="T58" i="1"/>
  <c r="T47" i="1"/>
  <c r="O30" i="1"/>
  <c r="P31" i="1" s="1"/>
  <c r="O10" i="1"/>
  <c r="P11" i="1" s="1"/>
  <c r="R10" i="1"/>
  <c r="T29" i="1"/>
  <c r="O33" i="1"/>
  <c r="P34" i="1" s="1"/>
  <c r="R33" i="1"/>
  <c r="O36" i="1"/>
  <c r="P38" i="1" s="1"/>
  <c r="R36" i="1"/>
  <c r="T55" i="1"/>
  <c r="P42" i="1"/>
  <c r="O6" i="1"/>
  <c r="P6" i="1" s="1"/>
  <c r="R6" i="1"/>
  <c r="T21" i="1"/>
  <c r="J58" i="1"/>
  <c r="J29" i="1"/>
  <c r="P47" i="1"/>
  <c r="P40" i="1"/>
  <c r="P41" i="1"/>
  <c r="J12" i="1"/>
  <c r="P44" i="1"/>
  <c r="J47" i="1"/>
  <c r="J55" i="1"/>
  <c r="J21" i="1"/>
  <c r="P43" i="1"/>
  <c r="P45" i="1"/>
  <c r="P23" i="1"/>
  <c r="P27" i="1"/>
  <c r="P24" i="1"/>
  <c r="P28" i="1"/>
  <c r="P25" i="1"/>
  <c r="P29" i="1"/>
  <c r="P26" i="1"/>
  <c r="P22" i="1"/>
  <c r="P19" i="1"/>
  <c r="P20" i="1"/>
  <c r="P21" i="1"/>
  <c r="P18" i="1"/>
  <c r="P58" i="1"/>
  <c r="P56" i="1"/>
  <c r="P57" i="1"/>
  <c r="P51" i="1"/>
  <c r="P55" i="1"/>
  <c r="P52" i="1"/>
  <c r="P48" i="1"/>
  <c r="P49" i="1"/>
  <c r="P53" i="1"/>
  <c r="P50" i="1"/>
  <c r="P54" i="1"/>
  <c r="P46" i="1"/>
  <c r="J32" i="1"/>
  <c r="J35" i="1"/>
  <c r="J9" i="1"/>
  <c r="J38" i="1"/>
  <c r="P36" i="1" l="1"/>
  <c r="P10" i="1"/>
  <c r="P7" i="1"/>
  <c r="P37" i="1"/>
  <c r="P33" i="1"/>
  <c r="P30" i="1"/>
  <c r="P32" i="1"/>
  <c r="Q55" i="1"/>
  <c r="Q47" i="1"/>
  <c r="S34" i="1"/>
  <c r="S35" i="1"/>
  <c r="S33" i="1"/>
  <c r="Q58" i="1"/>
  <c r="P12" i="1"/>
  <c r="Q12" i="1" s="1"/>
  <c r="P9" i="1"/>
  <c r="S32" i="1"/>
  <c r="S31" i="1"/>
  <c r="P35" i="1"/>
  <c r="P8" i="1"/>
  <c r="Q68" i="1"/>
  <c r="S36" i="1"/>
  <c r="S37" i="1"/>
  <c r="S38" i="1"/>
  <c r="Q21" i="1"/>
  <c r="Q29" i="1"/>
  <c r="S8" i="1"/>
  <c r="S9" i="1"/>
  <c r="S6" i="1"/>
  <c r="S7" i="1"/>
  <c r="S11" i="1"/>
  <c r="S12" i="1"/>
  <c r="S10" i="1"/>
  <c r="Q9" i="1" l="1"/>
  <c r="Q38" i="1"/>
  <c r="Q32" i="1"/>
  <c r="Q35" i="1"/>
  <c r="T38" i="1"/>
  <c r="T32" i="1"/>
  <c r="T12" i="1"/>
  <c r="T9" i="1"/>
  <c r="T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Graham</author>
  </authors>
  <commentList>
    <comment ref="B15" authorId="0" shapeId="0" xr:uid="{00000000-0006-0000-0100-000001000000}">
      <text>
        <r>
          <rPr>
            <b/>
            <sz val="9"/>
            <color indexed="81"/>
            <rFont val="Tahoma"/>
            <charset val="1"/>
          </rPr>
          <t>NB - additional EUR1'500 assigned on agreement</t>
        </r>
      </text>
    </comment>
    <comment ref="A40" authorId="0" shapeId="0" xr:uid="{00000000-0006-0000-0100-000002000000}">
      <text>
        <r>
          <rPr>
            <b/>
            <sz val="9"/>
            <color indexed="81"/>
            <rFont val="Tahoma"/>
            <family val="2"/>
          </rPr>
          <t>CC same as WC, 
but with zero minimum</t>
        </r>
      </text>
    </comment>
    <comment ref="B41" authorId="0" shapeId="0" xr:uid="{00000000-0006-0000-0100-000003000000}">
      <text>
        <r>
          <rPr>
            <b/>
            <sz val="9"/>
            <color indexed="81"/>
            <rFont val="Tahoma"/>
            <charset val="1"/>
          </rPr>
          <t>NB - additional EUR1'500 assigned on agreement</t>
        </r>
      </text>
    </comment>
    <comment ref="C56" authorId="0" shapeId="0" xr:uid="{00000000-0006-0000-0100-000004000000}">
      <text>
        <r>
          <rPr>
            <b/>
            <sz val="9"/>
            <color indexed="81"/>
            <rFont val="Tahoma"/>
            <charset val="1"/>
          </rPr>
          <t>Change to +40 from 2017?</t>
        </r>
        <r>
          <rPr>
            <sz val="9"/>
            <color indexed="81"/>
            <rFont val="Tahoma"/>
            <charset val="1"/>
          </rPr>
          <t xml:space="preserve">
</t>
        </r>
      </text>
    </comment>
    <comment ref="B70" authorId="0" shapeId="0" xr:uid="{00000000-0006-0000-0100-000005000000}">
      <text>
        <r>
          <rPr>
            <b/>
            <sz val="9"/>
            <color indexed="81"/>
            <rFont val="Tahoma"/>
            <family val="2"/>
          </rPr>
          <t>same applies for Champions League</t>
        </r>
      </text>
    </comment>
  </commentList>
</comments>
</file>

<file path=xl/sharedStrings.xml><?xml version="1.0" encoding="utf-8"?>
<sst xmlns="http://schemas.openxmlformats.org/spreadsheetml/2006/main" count="165" uniqueCount="53">
  <si>
    <t>MA</t>
  </si>
  <si>
    <t>WA</t>
  </si>
  <si>
    <t>SWT</t>
  </si>
  <si>
    <t>MDbl</t>
  </si>
  <si>
    <t>WDbl</t>
  </si>
  <si>
    <t>XDbl</t>
  </si>
  <si>
    <t>IWT</t>
  </si>
  <si>
    <t>event %</t>
  </si>
  <si>
    <t>event
amount</t>
  </si>
  <si>
    <t>check</t>
  </si>
  <si>
    <t>end-
position
amount</t>
  </si>
  <si>
    <t>2016 tournament amount</t>
  </si>
  <si>
    <t>Category</t>
  </si>
  <si>
    <t>2017 expected amount</t>
  </si>
  <si>
    <t>2017 min. amount</t>
  </si>
  <si>
    <t>WC singles</t>
  </si>
  <si>
    <t>WC doubles</t>
  </si>
  <si>
    <t>WC team</t>
  </si>
  <si>
    <t xml:space="preserve">        minimum</t>
  </si>
  <si>
    <t xml:space="preserve">          expected</t>
  </si>
  <si>
    <t>end-
position
%</t>
  </si>
  <si>
    <t>MA DBl</t>
  </si>
  <si>
    <t>WA Dbl</t>
  </si>
  <si>
    <t>% of registration fees</t>
  </si>
  <si>
    <t>FIR Tournament Prize Money - Comparison of Total Amounts &amp; Distribution to Winners 2016 vs 2017</t>
  </si>
  <si>
    <t>+40</t>
  </si>
  <si>
    <t>2019 FIR Marketing Fund contribution for tournaments</t>
  </si>
  <si>
    <t>The total contribution to the FIR Marketing Fund will be calculated by the FIR Delegate as a percentage of the total sum of all players’ entry fees, including the FIR reimbursement for Council members, at the start of the tournament. Subsequent changes (withdrawals, late entries, payment defaults etc) will not be considered when calculating the total contribution. First Timer classes will not be included in this calculation. A minimum contribution is defined by FIR, and will be used should the calculated amount be less than this.</t>
  </si>
  <si>
    <t>Class</t>
  </si>
  <si>
    <t>Entries</t>
  </si>
  <si>
    <t>Singles</t>
  </si>
  <si>
    <t>2nd singles</t>
  </si>
  <si>
    <t>Doubles (pairs)</t>
  </si>
  <si>
    <t>Entry fee</t>
  </si>
  <si>
    <t>Council members</t>
  </si>
  <si>
    <t>Junior singles</t>
  </si>
  <si>
    <t>+65 and +70 singles</t>
  </si>
  <si>
    <t>U18/U21 junior singles</t>
  </si>
  <si>
    <t>U13/U16 junior singles</t>
  </si>
  <si>
    <t>Junior doubles (pairs)</t>
  </si>
  <si>
    <t>Championship division teams</t>
  </si>
  <si>
    <t>Division 1, 2, 3... division teams</t>
  </si>
  <si>
    <t>+40 and +45 teams</t>
  </si>
  <si>
    <t>+55 teams</t>
  </si>
  <si>
    <t>+65 teams</t>
  </si>
  <si>
    <t>U18 and U21 teams</t>
  </si>
  <si>
    <t>U13 and U16 teams</t>
  </si>
  <si>
    <t>Minimum amount</t>
  </si>
  <si>
    <t>Actual amount</t>
  </si>
  <si>
    <t>WC teams</t>
  </si>
  <si>
    <t xml:space="preserve">World Champs </t>
  </si>
  <si>
    <t>WC singles/teams</t>
  </si>
  <si>
    <r>
      <rPr>
        <b/>
        <sz val="10"/>
        <color theme="1"/>
        <rFont val="Times New Roman"/>
        <family val="1"/>
      </rPr>
      <t xml:space="preserve">How to fill in: </t>
    </r>
    <r>
      <rPr>
        <sz val="10"/>
        <color theme="1"/>
        <rFont val="Times New Roman"/>
        <family val="1"/>
      </rPr>
      <t>Adjust entry fee if they are different to the amounts put in as default (Tournament Director can choose to charge less). Then fill in the amount of entries for the different categories, but deduct council members from both singles and doubles (half entry if a council members plays with a non-council member) and fill in their own category (one entry no matter how many classes they play). Note that for IWTs and SWTs, the junior singles entry fee can be the same as normal singles classes, and that you cannot adjust +65 and +70 entry fee as this should always be 'singles class minus 10€', so this will adjust automatically. The excel will automatically calculate the contribution amount, which is shown as 'Actual amount' under the tournament you moderate. You will only see changes if the amount exceeds the minimum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</si>
</sst>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6" formatCode="0_ ;\-0\ "/>
    <numFmt numFmtId="171" formatCode="&quot;€&quot;#,##0"/>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9"/>
      <color indexed="81"/>
      <name val="Tahoma"/>
      <charset val="1"/>
    </font>
    <font>
      <b/>
      <sz val="9"/>
      <color indexed="81"/>
      <name val="Tahoma"/>
      <charset val="1"/>
    </font>
    <font>
      <b/>
      <sz val="11"/>
      <color theme="0" tint="-4.9989318521683403E-2"/>
      <name val="Calibri"/>
      <family val="2"/>
      <scheme val="minor"/>
    </font>
    <font>
      <b/>
      <sz val="9"/>
      <color indexed="81"/>
      <name val="Tahoma"/>
      <family val="2"/>
    </font>
    <font>
      <b/>
      <sz val="18"/>
      <color theme="0" tint="-4.9989318521683403E-2"/>
      <name val="Calibri"/>
      <family val="2"/>
      <scheme val="minor"/>
    </font>
    <font>
      <b/>
      <sz val="18"/>
      <color theme="0"/>
      <name val="Calibri"/>
      <family val="2"/>
      <scheme val="minor"/>
    </font>
    <font>
      <sz val="10"/>
      <color theme="1"/>
      <name val="Times New Roman"/>
      <family val="1"/>
    </font>
    <font>
      <b/>
      <sz val="10"/>
      <color theme="1"/>
      <name val="Times New Roman"/>
      <family val="1"/>
    </font>
    <font>
      <b/>
      <sz val="1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2060"/>
        <bgColor indexed="64"/>
      </patternFill>
    </fill>
    <fill>
      <patternFill patternType="solid">
        <fgColor rgb="FFC00000"/>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rgb="FFC00000"/>
      </left>
      <right style="medium">
        <color rgb="FFC00000"/>
      </right>
      <top style="medium">
        <color rgb="FFC00000"/>
      </top>
      <bottom style="medium">
        <color rgb="FFC00000"/>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62">
    <xf numFmtId="0" fontId="0" fillId="0" borderId="0" xfId="0"/>
    <xf numFmtId="10" fontId="0" fillId="0" borderId="0" xfId="2" applyNumberFormat="1" applyFont="1"/>
    <xf numFmtId="10" fontId="0" fillId="0" borderId="0" xfId="2" applyNumberFormat="1" applyFont="1" applyFill="1"/>
    <xf numFmtId="0" fontId="0" fillId="2" borderId="0" xfId="0" applyFill="1"/>
    <xf numFmtId="0" fontId="0" fillId="3" borderId="0" xfId="0" applyFill="1"/>
    <xf numFmtId="10" fontId="0" fillId="3" borderId="0" xfId="2" applyNumberFormat="1" applyFont="1" applyFill="1"/>
    <xf numFmtId="0" fontId="0" fillId="4" borderId="0" xfId="0" applyFill="1"/>
    <xf numFmtId="10" fontId="0" fillId="4" borderId="0" xfId="2" applyNumberFormat="1" applyFont="1" applyFill="1"/>
    <xf numFmtId="0" fontId="0" fillId="5" borderId="0" xfId="0" applyFill="1"/>
    <xf numFmtId="10" fontId="0" fillId="5" borderId="0" xfId="2" applyNumberFormat="1" applyFont="1" applyFill="1"/>
    <xf numFmtId="0" fontId="0" fillId="3" borderId="0" xfId="0" quotePrefix="1" applyFill="1"/>
    <xf numFmtId="9" fontId="0" fillId="4" borderId="0" xfId="2" applyFont="1" applyFill="1"/>
    <xf numFmtId="9" fontId="0" fillId="5" borderId="0" xfId="2" applyFont="1" applyFill="1"/>
    <xf numFmtId="9" fontId="0" fillId="3" borderId="0" xfId="2" applyFont="1" applyFill="1"/>
    <xf numFmtId="0" fontId="0" fillId="0" borderId="0" xfId="0" applyAlignment="1">
      <alignment horizontal="center"/>
    </xf>
    <xf numFmtId="0" fontId="0" fillId="4" borderId="0" xfId="0" applyFill="1" applyAlignment="1">
      <alignment horizontal="center"/>
    </xf>
    <xf numFmtId="0" fontId="0" fillId="5" borderId="0" xfId="0" applyFill="1" applyAlignment="1">
      <alignment horizontal="center"/>
    </xf>
    <xf numFmtId="0" fontId="0" fillId="3" borderId="0" xfId="0" applyFill="1" applyAlignment="1">
      <alignment horizontal="center"/>
    </xf>
    <xf numFmtId="10" fontId="0" fillId="0" borderId="0" xfId="2" quotePrefix="1" applyNumberFormat="1" applyFont="1" applyFill="1"/>
    <xf numFmtId="10" fontId="0" fillId="0" borderId="3" xfId="2" applyNumberFormat="1" applyFont="1" applyBorder="1"/>
    <xf numFmtId="10" fontId="0" fillId="0" borderId="0" xfId="2" quotePrefix="1" applyNumberFormat="1" applyFont="1" applyAlignment="1">
      <alignment horizontal="center"/>
    </xf>
    <xf numFmtId="9" fontId="0" fillId="4" borderId="0" xfId="2" applyFont="1" applyFill="1" applyAlignment="1">
      <alignment horizontal="center"/>
    </xf>
    <xf numFmtId="9" fontId="0" fillId="5" borderId="0" xfId="2" applyFont="1" applyFill="1" applyAlignment="1">
      <alignment horizontal="center"/>
    </xf>
    <xf numFmtId="9" fontId="0" fillId="3" borderId="0" xfId="2" applyFont="1" applyFill="1" applyAlignment="1">
      <alignment horizontal="center"/>
    </xf>
    <xf numFmtId="10" fontId="0" fillId="0" borderId="0" xfId="2" applyNumberFormat="1" applyFont="1" applyBorder="1"/>
    <xf numFmtId="164" fontId="0" fillId="0" borderId="0" xfId="1" applyFont="1"/>
    <xf numFmtId="164" fontId="0" fillId="4" borderId="0" xfId="1" applyFont="1" applyFill="1"/>
    <xf numFmtId="164" fontId="0" fillId="5" borderId="0" xfId="1" applyFont="1" applyFill="1"/>
    <xf numFmtId="164" fontId="0" fillId="3" borderId="0" xfId="1" applyFont="1" applyFill="1"/>
    <xf numFmtId="0" fontId="0" fillId="0" borderId="0" xfId="0" applyBorder="1" applyAlignment="1">
      <alignment horizontal="center"/>
    </xf>
    <xf numFmtId="0" fontId="0" fillId="0" borderId="0" xfId="0" applyBorder="1"/>
    <xf numFmtId="164" fontId="0" fillId="0" borderId="0" xfId="1" applyFont="1" applyBorder="1"/>
    <xf numFmtId="164" fontId="0" fillId="0" borderId="3" xfId="1" applyFont="1" applyBorder="1"/>
    <xf numFmtId="0" fontId="3" fillId="0" borderId="0" xfId="0" applyFont="1" applyFill="1" applyAlignment="1">
      <alignment horizontal="right"/>
    </xf>
    <xf numFmtId="9" fontId="0" fillId="3" borderId="0" xfId="0" applyNumberFormat="1" applyFill="1" applyAlignment="1">
      <alignment horizontal="center"/>
    </xf>
    <xf numFmtId="9" fontId="0" fillId="4" borderId="0" xfId="0" applyNumberFormat="1" applyFill="1" applyAlignment="1">
      <alignment horizontal="center"/>
    </xf>
    <xf numFmtId="9" fontId="0" fillId="5" borderId="0" xfId="0" applyNumberFormat="1" applyFill="1" applyAlignment="1">
      <alignment horizontal="center"/>
    </xf>
    <xf numFmtId="164" fontId="0" fillId="0" borderId="5" xfId="1" applyFont="1" applyBorder="1"/>
    <xf numFmtId="10" fontId="0" fillId="0" borderId="6" xfId="2" applyNumberFormat="1" applyFont="1" applyBorder="1"/>
    <xf numFmtId="164" fontId="0" fillId="4" borderId="8" xfId="1" applyFont="1" applyFill="1" applyBorder="1"/>
    <xf numFmtId="164" fontId="0" fillId="4" borderId="9" xfId="0" applyNumberFormat="1" applyFill="1" applyBorder="1"/>
    <xf numFmtId="164" fontId="0" fillId="4" borderId="10" xfId="1" applyFont="1" applyFill="1" applyBorder="1"/>
    <xf numFmtId="164" fontId="0" fillId="4" borderId="11" xfId="0" applyNumberFormat="1" applyFill="1" applyBorder="1"/>
    <xf numFmtId="164" fontId="0" fillId="5" borderId="10" xfId="1" applyFont="1" applyFill="1" applyBorder="1"/>
    <xf numFmtId="164" fontId="0" fillId="5" borderId="11" xfId="0" applyNumberFormat="1" applyFill="1" applyBorder="1"/>
    <xf numFmtId="164" fontId="0" fillId="3" borderId="10" xfId="1" applyFont="1" applyFill="1" applyBorder="1"/>
    <xf numFmtId="164" fontId="0" fillId="3" borderId="11" xfId="0" applyNumberFormat="1" applyFill="1" applyBorder="1"/>
    <xf numFmtId="164" fontId="0" fillId="3" borderId="12" xfId="1" applyFont="1" applyFill="1" applyBorder="1"/>
    <xf numFmtId="164" fontId="0" fillId="3" borderId="13" xfId="0" applyNumberFormat="1" applyFill="1" applyBorder="1"/>
    <xf numFmtId="164" fontId="0" fillId="3" borderId="8" xfId="1" applyFont="1" applyFill="1" applyBorder="1"/>
    <xf numFmtId="164" fontId="0" fillId="3" borderId="9" xfId="0" applyNumberFormat="1" applyFill="1" applyBorder="1"/>
    <xf numFmtId="164" fontId="0" fillId="5" borderId="12" xfId="1" applyFont="1" applyFill="1" applyBorder="1"/>
    <xf numFmtId="164" fontId="0" fillId="5" borderId="13" xfId="0" applyNumberFormat="1" applyFill="1" applyBorder="1"/>
    <xf numFmtId="165" fontId="0" fillId="0" borderId="5" xfId="1" applyNumberFormat="1" applyFont="1" applyBorder="1"/>
    <xf numFmtId="165" fontId="0" fillId="4" borderId="8" xfId="1" applyNumberFormat="1" applyFont="1" applyFill="1" applyBorder="1"/>
    <xf numFmtId="165" fontId="0" fillId="4" borderId="10" xfId="1" applyNumberFormat="1" applyFont="1" applyFill="1" applyBorder="1"/>
    <xf numFmtId="165" fontId="0" fillId="5" borderId="10" xfId="1" applyNumberFormat="1" applyFont="1" applyFill="1" applyBorder="1"/>
    <xf numFmtId="165" fontId="0" fillId="3" borderId="10" xfId="1" applyNumberFormat="1" applyFont="1" applyFill="1" applyBorder="1"/>
    <xf numFmtId="165" fontId="0" fillId="3" borderId="12" xfId="1" applyNumberFormat="1" applyFont="1" applyFill="1" applyBorder="1"/>
    <xf numFmtId="165" fontId="0" fillId="0" borderId="0" xfId="1" applyNumberFormat="1" applyFont="1"/>
    <xf numFmtId="165" fontId="0" fillId="3" borderId="8" xfId="1" applyNumberFormat="1" applyFont="1" applyFill="1" applyBorder="1"/>
    <xf numFmtId="165" fontId="0" fillId="5" borderId="12" xfId="1" applyNumberFormat="1" applyFont="1" applyFill="1" applyBorder="1"/>
    <xf numFmtId="0" fontId="2" fillId="6" borderId="1" xfId="0" applyFont="1" applyFill="1" applyBorder="1" applyAlignment="1">
      <alignment horizontal="center"/>
    </xf>
    <xf numFmtId="166" fontId="2" fillId="6" borderId="4" xfId="1" applyNumberFormat="1" applyFont="1" applyFill="1" applyBorder="1"/>
    <xf numFmtId="0" fontId="2" fillId="6" borderId="4" xfId="0" applyFont="1" applyFill="1" applyBorder="1"/>
    <xf numFmtId="10" fontId="2" fillId="6" borderId="3" xfId="2" applyNumberFormat="1" applyFont="1" applyFill="1" applyBorder="1"/>
    <xf numFmtId="0" fontId="2" fillId="6" borderId="2" xfId="0" applyFont="1" applyFill="1" applyBorder="1"/>
    <xf numFmtId="0" fontId="2" fillId="6" borderId="2" xfId="0" applyFont="1" applyFill="1" applyBorder="1" applyAlignment="1">
      <alignment horizontal="center"/>
    </xf>
    <xf numFmtId="10" fontId="2" fillId="6" borderId="4" xfId="2" applyNumberFormat="1" applyFont="1" applyFill="1" applyBorder="1"/>
    <xf numFmtId="164" fontId="2" fillId="6" borderId="2" xfId="1" applyFont="1" applyFill="1" applyBorder="1"/>
    <xf numFmtId="164" fontId="2" fillId="6" borderId="4" xfId="1" applyFont="1" applyFill="1" applyBorder="1"/>
    <xf numFmtId="10" fontId="2" fillId="6" borderId="7" xfId="2" applyNumberFormat="1" applyFont="1" applyFill="1" applyBorder="1"/>
    <xf numFmtId="0" fontId="0" fillId="0" borderId="0" xfId="0" applyFont="1" applyFill="1"/>
    <xf numFmtId="0" fontId="0" fillId="2" borderId="0" xfId="0" applyFill="1" applyAlignment="1">
      <alignment horizontal="center"/>
    </xf>
    <xf numFmtId="0" fontId="3" fillId="2" borderId="0" xfId="0" applyFont="1" applyFill="1" applyAlignment="1">
      <alignment horizontal="right"/>
    </xf>
    <xf numFmtId="9" fontId="3" fillId="2" borderId="0" xfId="0" applyNumberFormat="1" applyFont="1" applyFill="1" applyAlignment="1">
      <alignment horizontal="right"/>
    </xf>
    <xf numFmtId="10" fontId="0" fillId="0" borderId="0" xfId="2" quotePrefix="1" applyNumberFormat="1" applyFont="1" applyAlignment="1">
      <alignment horizontal="center" wrapText="1"/>
    </xf>
    <xf numFmtId="9" fontId="0" fillId="2" borderId="0" xfId="0" quotePrefix="1" applyNumberFormat="1" applyFill="1" applyAlignment="1">
      <alignment horizontal="center" wrapText="1"/>
    </xf>
    <xf numFmtId="0" fontId="6" fillId="7" borderId="0" xfId="0" applyFont="1" applyFill="1" applyAlignment="1">
      <alignment horizontal="right"/>
    </xf>
    <xf numFmtId="165" fontId="0" fillId="0" borderId="5" xfId="1" applyNumberFormat="1" applyFont="1" applyBorder="1" applyAlignment="1">
      <alignment horizontal="right" wrapText="1"/>
    </xf>
    <xf numFmtId="0" fontId="0" fillId="0" borderId="6" xfId="0" applyBorder="1" applyAlignment="1">
      <alignment horizontal="right" wrapText="1"/>
    </xf>
    <xf numFmtId="164" fontId="0" fillId="0" borderId="0" xfId="1" applyFont="1" applyAlignment="1">
      <alignment horizontal="right"/>
    </xf>
    <xf numFmtId="164" fontId="0" fillId="0" borderId="5" xfId="1" applyFont="1" applyBorder="1" applyAlignment="1">
      <alignment horizontal="right" wrapText="1"/>
    </xf>
    <xf numFmtId="0" fontId="8" fillId="7" borderId="0" xfId="0" applyFont="1" applyFill="1"/>
    <xf numFmtId="0" fontId="8" fillId="7" borderId="0" xfId="0" applyFont="1" applyFill="1" applyAlignment="1">
      <alignment horizontal="right"/>
    </xf>
    <xf numFmtId="0" fontId="8" fillId="7" borderId="0" xfId="0" applyFont="1" applyFill="1" applyAlignment="1">
      <alignment horizontal="center"/>
    </xf>
    <xf numFmtId="10" fontId="8" fillId="7" borderId="0" xfId="2" applyNumberFormat="1" applyFont="1" applyFill="1"/>
    <xf numFmtId="165" fontId="8" fillId="7" borderId="0" xfId="1" applyNumberFormat="1" applyFont="1" applyFill="1"/>
    <xf numFmtId="164" fontId="8" fillId="7" borderId="0" xfId="1" applyFont="1" applyFill="1"/>
    <xf numFmtId="0" fontId="0" fillId="0" borderId="0" xfId="0" applyFill="1"/>
    <xf numFmtId="0" fontId="0" fillId="0" borderId="0" xfId="0" applyFill="1" applyAlignment="1">
      <alignment horizontal="center"/>
    </xf>
    <xf numFmtId="164" fontId="0" fillId="0" borderId="0" xfId="1" applyFont="1" applyFill="1"/>
    <xf numFmtId="171" fontId="0" fillId="0" borderId="0" xfId="2" applyNumberFormat="1" applyFont="1" applyFill="1"/>
    <xf numFmtId="164" fontId="0" fillId="0" borderId="19" xfId="1" applyFont="1" applyFill="1" applyBorder="1"/>
    <xf numFmtId="164" fontId="0" fillId="0" borderId="0" xfId="1" applyFont="1" applyFill="1" applyBorder="1"/>
    <xf numFmtId="164" fontId="0" fillId="0" borderId="0" xfId="0" applyNumberFormat="1" applyFill="1" applyBorder="1"/>
    <xf numFmtId="3" fontId="0" fillId="0" borderId="0" xfId="2" applyNumberFormat="1" applyFont="1" applyFill="1" applyBorder="1" applyAlignment="1">
      <alignment horizontal="center"/>
    </xf>
    <xf numFmtId="10" fontId="3" fillId="0" borderId="0" xfId="2" applyNumberFormat="1" applyFont="1" applyFill="1"/>
    <xf numFmtId="9" fontId="0" fillId="0" borderId="0" xfId="0" applyNumberFormat="1" applyFill="1" applyBorder="1" applyAlignment="1">
      <alignment horizontal="center"/>
    </xf>
    <xf numFmtId="165" fontId="0" fillId="0" borderId="0" xfId="1" applyNumberFormat="1" applyFont="1" applyFill="1" applyBorder="1"/>
    <xf numFmtId="0" fontId="0" fillId="0" borderId="0" xfId="0" applyFill="1" applyBorder="1" applyAlignment="1">
      <alignment horizontal="center"/>
    </xf>
    <xf numFmtId="0" fontId="0" fillId="2" borderId="16"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0" borderId="0" xfId="0" applyProtection="1"/>
    <xf numFmtId="0" fontId="6" fillId="7" borderId="0" xfId="0" applyFont="1" applyFill="1" applyAlignment="1" applyProtection="1">
      <alignment horizontal="right"/>
    </xf>
    <xf numFmtId="0" fontId="0" fillId="0" borderId="0" xfId="0" applyFill="1" applyProtection="1"/>
    <xf numFmtId="171" fontId="0" fillId="0" borderId="0" xfId="2" applyNumberFormat="1" applyFont="1" applyFill="1" applyProtection="1"/>
    <xf numFmtId="0" fontId="0" fillId="0" borderId="0" xfId="0" applyFont="1" applyFill="1" applyAlignment="1" applyProtection="1">
      <alignment horizontal="right"/>
    </xf>
    <xf numFmtId="3" fontId="3" fillId="2" borderId="15" xfId="0" applyNumberFormat="1" applyFont="1" applyFill="1" applyBorder="1" applyAlignment="1" applyProtection="1">
      <alignment horizontal="right"/>
    </xf>
    <xf numFmtId="9" fontId="0" fillId="0" borderId="0" xfId="0" applyNumberFormat="1" applyFont="1" applyFill="1" applyAlignment="1" applyProtection="1">
      <alignment horizontal="right"/>
    </xf>
    <xf numFmtId="0" fontId="3" fillId="0" borderId="0" xfId="0" applyFont="1" applyFill="1" applyAlignment="1" applyProtection="1">
      <alignment horizontal="right"/>
    </xf>
    <xf numFmtId="0" fontId="0" fillId="2" borderId="20" xfId="0" applyFill="1" applyBorder="1" applyAlignment="1" applyProtection="1">
      <alignment horizontal="center"/>
      <protection locked="0"/>
    </xf>
    <xf numFmtId="0" fontId="0" fillId="0" borderId="0" xfId="0" applyFill="1" applyBorder="1" applyProtection="1"/>
    <xf numFmtId="49" fontId="0" fillId="0" borderId="0" xfId="0" applyNumberFormat="1" applyFill="1" applyProtection="1"/>
    <xf numFmtId="49" fontId="0" fillId="0" borderId="0" xfId="0" applyNumberFormat="1" applyFill="1" applyBorder="1" applyProtection="1"/>
    <xf numFmtId="9" fontId="0" fillId="0" borderId="0" xfId="2" applyFont="1" applyFill="1" applyAlignment="1">
      <alignment horizontal="center"/>
    </xf>
    <xf numFmtId="0" fontId="0" fillId="0" borderId="0" xfId="0" applyAlignment="1">
      <alignment horizontal="left"/>
    </xf>
    <xf numFmtId="171" fontId="0" fillId="0" borderId="0" xfId="0" applyNumberFormat="1" applyAlignment="1">
      <alignment horizontal="left"/>
    </xf>
    <xf numFmtId="0" fontId="0" fillId="0" borderId="0" xfId="0" quotePrefix="1" applyFill="1" applyProtection="1"/>
    <xf numFmtId="49" fontId="0" fillId="0" borderId="0" xfId="0" applyNumberFormat="1" applyProtection="1"/>
    <xf numFmtId="171" fontId="0" fillId="0" borderId="0" xfId="2" applyNumberFormat="1" applyFont="1" applyFill="1" applyProtection="1">
      <protection locked="0"/>
    </xf>
    <xf numFmtId="0" fontId="0" fillId="0" borderId="0" xfId="0" applyFill="1" applyAlignment="1" applyProtection="1">
      <alignment horizontal="center"/>
    </xf>
    <xf numFmtId="10" fontId="0" fillId="0" borderId="0" xfId="2" applyNumberFormat="1" applyFont="1" applyProtection="1"/>
    <xf numFmtId="0" fontId="3" fillId="0" borderId="0" xfId="0" applyFont="1" applyProtection="1"/>
    <xf numFmtId="0" fontId="0" fillId="0" borderId="0" xfId="0" applyFill="1" applyBorder="1" applyAlignment="1" applyProtection="1">
      <alignment horizontal="center"/>
      <protection locked="0"/>
    </xf>
    <xf numFmtId="0" fontId="3" fillId="0" borderId="0" xfId="0" applyFont="1" applyFill="1" applyBorder="1" applyAlignment="1" applyProtection="1">
      <alignment horizontal="right"/>
    </xf>
    <xf numFmtId="0" fontId="0" fillId="0" borderId="19" xfId="0" applyBorder="1" applyProtection="1"/>
    <xf numFmtId="0" fontId="3" fillId="0" borderId="19" xfId="0" applyFont="1" applyFill="1" applyBorder="1" applyAlignment="1" applyProtection="1">
      <alignment horizontal="right"/>
    </xf>
    <xf numFmtId="49" fontId="0" fillId="0" borderId="19" xfId="0" applyNumberFormat="1" applyFill="1" applyBorder="1" applyProtection="1"/>
    <xf numFmtId="171" fontId="0" fillId="0" borderId="19" xfId="2" applyNumberFormat="1" applyFont="1" applyFill="1" applyBorder="1" applyProtection="1">
      <protection locked="0"/>
    </xf>
    <xf numFmtId="171" fontId="0" fillId="0" borderId="19" xfId="2" applyNumberFormat="1" applyFont="1" applyFill="1" applyBorder="1"/>
    <xf numFmtId="0" fontId="0" fillId="0" borderId="19" xfId="0" applyFill="1" applyBorder="1" applyAlignment="1" applyProtection="1">
      <alignment horizontal="center"/>
      <protection locked="0"/>
    </xf>
    <xf numFmtId="3" fontId="0" fillId="0" borderId="19" xfId="2" applyNumberFormat="1" applyFont="1" applyFill="1" applyBorder="1" applyAlignment="1">
      <alignment horizontal="center"/>
    </xf>
    <xf numFmtId="0" fontId="0" fillId="0" borderId="19" xfId="0" applyBorder="1" applyAlignment="1" applyProtection="1">
      <alignment horizontal="center"/>
    </xf>
    <xf numFmtId="0" fontId="0" fillId="0" borderId="19" xfId="0" applyBorder="1"/>
    <xf numFmtId="10" fontId="0" fillId="0" borderId="19" xfId="2" applyNumberFormat="1" applyFont="1" applyBorder="1"/>
    <xf numFmtId="0" fontId="0" fillId="0" borderId="19" xfId="0" applyBorder="1" applyAlignment="1">
      <alignment horizontal="center"/>
    </xf>
    <xf numFmtId="165" fontId="0" fillId="0" borderId="19" xfId="1" applyNumberFormat="1" applyFont="1" applyBorder="1"/>
    <xf numFmtId="9" fontId="0" fillId="0" borderId="19" xfId="0" applyNumberFormat="1" applyFont="1" applyFill="1" applyBorder="1" applyAlignment="1" applyProtection="1">
      <alignment horizontal="right"/>
    </xf>
    <xf numFmtId="0" fontId="0" fillId="0" borderId="19" xfId="0" quotePrefix="1" applyFill="1" applyBorder="1" applyProtection="1"/>
    <xf numFmtId="0" fontId="0" fillId="0" borderId="19" xfId="0" applyFill="1" applyBorder="1" applyAlignment="1" applyProtection="1">
      <alignment horizontal="center"/>
    </xf>
    <xf numFmtId="10" fontId="0" fillId="0" borderId="19" xfId="2" applyNumberFormat="1" applyFont="1" applyFill="1" applyBorder="1"/>
    <xf numFmtId="9" fontId="0" fillId="0" borderId="19" xfId="2" applyFont="1" applyFill="1" applyBorder="1" applyAlignment="1">
      <alignment horizontal="center"/>
    </xf>
    <xf numFmtId="165" fontId="0" fillId="0" borderId="19" xfId="1" applyNumberFormat="1" applyFont="1" applyFill="1" applyBorder="1"/>
    <xf numFmtId="0" fontId="9" fillId="6" borderId="0" xfId="0" applyFont="1" applyFill="1" applyProtection="1"/>
    <xf numFmtId="164" fontId="9" fillId="0" borderId="0" xfId="1" applyFont="1" applyFill="1" applyProtection="1"/>
    <xf numFmtId="0" fontId="9" fillId="0" borderId="0" xfId="0" applyFont="1" applyFill="1" applyProtection="1"/>
    <xf numFmtId="0" fontId="9" fillId="0" borderId="0" xfId="0" applyFont="1" applyFill="1" applyAlignment="1" applyProtection="1">
      <alignment horizontal="right"/>
    </xf>
    <xf numFmtId="0" fontId="9" fillId="0" borderId="0" xfId="0" applyFont="1" applyFill="1" applyAlignment="1" applyProtection="1">
      <alignment horizontal="center"/>
    </xf>
    <xf numFmtId="10" fontId="9" fillId="0" borderId="0" xfId="2" applyNumberFormat="1" applyFont="1" applyFill="1" applyProtection="1"/>
    <xf numFmtId="165" fontId="9" fillId="0" borderId="0" xfId="1" applyNumberFormat="1" applyFont="1" applyFill="1" applyProtection="1"/>
    <xf numFmtId="0" fontId="10" fillId="0" borderId="5" xfId="0" applyFont="1" applyBorder="1" applyAlignment="1" applyProtection="1">
      <alignment vertical="center" wrapText="1"/>
    </xf>
    <xf numFmtId="0" fontId="0" fillId="0" borderId="14" xfId="0" applyBorder="1" applyAlignment="1" applyProtection="1">
      <alignment wrapText="1"/>
    </xf>
    <xf numFmtId="0" fontId="0" fillId="0" borderId="6" xfId="0" applyBorder="1" applyAlignment="1" applyProtection="1">
      <alignment wrapText="1"/>
    </xf>
    <xf numFmtId="0" fontId="10" fillId="0" borderId="0" xfId="0" applyFont="1" applyBorder="1" applyAlignment="1" applyProtection="1">
      <alignment vertical="center" wrapText="1"/>
    </xf>
    <xf numFmtId="0" fontId="0" fillId="0" borderId="0" xfId="0" applyBorder="1" applyAlignment="1" applyProtection="1">
      <alignment wrapText="1"/>
    </xf>
    <xf numFmtId="9" fontId="0" fillId="0" borderId="0" xfId="0" applyNumberFormat="1" applyFont="1" applyFill="1" applyBorder="1" applyAlignment="1" applyProtection="1">
      <alignment horizontal="right"/>
    </xf>
    <xf numFmtId="0" fontId="0" fillId="0" borderId="0" xfId="0" applyFont="1" applyProtection="1"/>
    <xf numFmtId="0" fontId="12" fillId="0" borderId="21" xfId="0" applyFont="1" applyFill="1" applyBorder="1" applyAlignment="1" applyProtection="1">
      <alignment horizontal="right"/>
    </xf>
    <xf numFmtId="10" fontId="3" fillId="0" borderId="0" xfId="2" applyNumberFormat="1" applyFont="1" applyProtection="1"/>
    <xf numFmtId="0" fontId="3" fillId="0" borderId="0" xfId="0" applyFont="1" applyAlignment="1" applyProtection="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7"/>
  <sheetViews>
    <sheetView tabSelected="1" zoomScale="80" zoomScaleNormal="80" workbookViewId="0">
      <pane ySplit="7" topLeftCell="A8" activePane="bottomLeft" state="frozen"/>
      <selection pane="bottomLeft" activeCell="D43" sqref="D43"/>
    </sheetView>
  </sheetViews>
  <sheetFormatPr defaultColWidth="9.140625" defaultRowHeight="15" x14ac:dyDescent="0.25"/>
  <cols>
    <col min="1" max="1" width="29.140625" customWidth="1"/>
    <col min="2" max="2" width="17.42578125" style="33" bestFit="1" customWidth="1"/>
    <col min="3" max="3" width="37.28515625" customWidth="1"/>
    <col min="4" max="4" width="9.28515625" style="14" bestFit="1" customWidth="1"/>
    <col min="5" max="6" width="9.7109375" customWidth="1"/>
    <col min="7" max="7" width="9.5703125" style="14" customWidth="1"/>
    <col min="8" max="8" width="9.7109375" style="59" customWidth="1"/>
    <col min="9" max="9" width="9.7109375" customWidth="1"/>
    <col min="10" max="10" width="9.7109375" style="25" customWidth="1"/>
    <col min="11" max="11" width="9.5703125" style="25" customWidth="1"/>
    <col min="12" max="12" width="9.7109375" customWidth="1"/>
    <col min="13" max="13" width="9.7109375" style="25" customWidth="1"/>
    <col min="14" max="19" width="9.7109375" customWidth="1"/>
  </cols>
  <sheetData>
    <row r="1" spans="1:15" ht="23.25" x14ac:dyDescent="0.35">
      <c r="A1" s="145" t="s">
        <v>26</v>
      </c>
      <c r="B1" s="145"/>
      <c r="C1" s="145"/>
      <c r="D1" s="145"/>
      <c r="E1" s="145"/>
      <c r="F1" s="145"/>
      <c r="G1" s="145"/>
      <c r="H1" s="145"/>
      <c r="I1" s="104"/>
      <c r="J1" s="146"/>
      <c r="K1" s="104"/>
      <c r="L1" s="104"/>
    </row>
    <row r="2" spans="1:15" s="89" customFormat="1" ht="23.25" x14ac:dyDescent="0.35">
      <c r="A2" s="147"/>
      <c r="B2" s="148"/>
      <c r="C2" s="147"/>
      <c r="D2" s="149"/>
      <c r="E2" s="150"/>
      <c r="F2" s="150"/>
      <c r="G2" s="149"/>
      <c r="H2" s="151"/>
      <c r="I2" s="147"/>
      <c r="J2" s="146"/>
      <c r="K2" s="146"/>
      <c r="L2" s="147"/>
      <c r="M2" s="91"/>
    </row>
    <row r="3" spans="1:15" s="89" customFormat="1" ht="50.25" customHeight="1" x14ac:dyDescent="0.25">
      <c r="A3" s="152" t="s">
        <v>27</v>
      </c>
      <c r="B3" s="153"/>
      <c r="C3" s="153"/>
      <c r="D3" s="153"/>
      <c r="E3" s="153"/>
      <c r="F3" s="153"/>
      <c r="G3" s="153"/>
      <c r="H3" s="153"/>
      <c r="I3" s="153"/>
      <c r="J3" s="153"/>
      <c r="K3" s="153"/>
      <c r="L3" s="154"/>
      <c r="M3" s="91"/>
    </row>
    <row r="4" spans="1:15" s="89" customFormat="1" ht="14.25" customHeight="1" x14ac:dyDescent="0.25">
      <c r="A4" s="155"/>
      <c r="B4" s="156"/>
      <c r="C4" s="156"/>
      <c r="D4" s="156"/>
      <c r="E4" s="156"/>
      <c r="F4" s="156"/>
      <c r="G4" s="156"/>
      <c r="H4" s="156"/>
      <c r="I4" s="156"/>
      <c r="J4" s="156"/>
      <c r="K4" s="156"/>
      <c r="L4" s="156"/>
      <c r="M4" s="91"/>
    </row>
    <row r="5" spans="1:15" s="89" customFormat="1" ht="75.75" customHeight="1" x14ac:dyDescent="0.25">
      <c r="A5" s="152" t="s">
        <v>52</v>
      </c>
      <c r="B5" s="153"/>
      <c r="C5" s="153"/>
      <c r="D5" s="153"/>
      <c r="E5" s="153"/>
      <c r="F5" s="153"/>
      <c r="G5" s="153"/>
      <c r="H5" s="153"/>
      <c r="I5" s="153"/>
      <c r="J5" s="153"/>
      <c r="K5" s="153"/>
      <c r="L5" s="154"/>
      <c r="M5" s="91"/>
    </row>
    <row r="6" spans="1:15" s="89" customFormat="1" ht="15" customHeight="1" x14ac:dyDescent="0.25">
      <c r="A6" s="155"/>
      <c r="B6" s="156"/>
      <c r="C6" s="156"/>
      <c r="D6" s="156"/>
      <c r="E6" s="156"/>
      <c r="F6" s="156"/>
      <c r="G6" s="156"/>
      <c r="H6" s="156"/>
      <c r="I6" s="156"/>
      <c r="J6" s="156"/>
      <c r="K6" s="156"/>
      <c r="L6" s="156"/>
      <c r="M6" s="91"/>
    </row>
    <row r="7" spans="1:15" ht="15.75" thickBot="1" x14ac:dyDescent="0.3">
      <c r="A7" s="104"/>
      <c r="B7" s="111"/>
      <c r="C7" s="124" t="s">
        <v>28</v>
      </c>
      <c r="D7" s="160" t="s">
        <v>33</v>
      </c>
      <c r="E7" s="123"/>
      <c r="F7" s="161" t="s">
        <v>29</v>
      </c>
      <c r="G7" s="97"/>
      <c r="H7" s="1"/>
      <c r="I7" s="14"/>
      <c r="J7" s="59"/>
      <c r="K7"/>
      <c r="L7" s="25"/>
      <c r="O7" s="25"/>
    </row>
    <row r="8" spans="1:15" x14ac:dyDescent="0.25">
      <c r="A8" s="104" t="s">
        <v>12</v>
      </c>
      <c r="B8" s="105" t="s">
        <v>6</v>
      </c>
      <c r="C8" s="114" t="s">
        <v>30</v>
      </c>
      <c r="D8" s="121">
        <v>55</v>
      </c>
      <c r="E8" s="92"/>
      <c r="F8" s="101">
        <v>0</v>
      </c>
      <c r="G8" s="96"/>
      <c r="H8" s="92"/>
      <c r="I8" s="98"/>
      <c r="J8" s="99"/>
      <c r="K8" s="95"/>
      <c r="L8" s="94"/>
      <c r="M8" s="93"/>
      <c r="N8" s="95"/>
      <c r="O8" s="94"/>
    </row>
    <row r="9" spans="1:15" x14ac:dyDescent="0.25">
      <c r="A9" s="104" t="s">
        <v>47</v>
      </c>
      <c r="B9" s="108">
        <v>250</v>
      </c>
      <c r="C9" s="114" t="s">
        <v>31</v>
      </c>
      <c r="D9" s="121">
        <v>40</v>
      </c>
      <c r="E9" s="92"/>
      <c r="F9" s="102">
        <v>0</v>
      </c>
      <c r="G9" s="96"/>
      <c r="H9" s="92"/>
      <c r="I9" s="100"/>
      <c r="J9" s="99"/>
      <c r="K9" s="95"/>
      <c r="L9" s="94"/>
      <c r="M9" s="94"/>
      <c r="N9" s="95"/>
      <c r="O9" s="94"/>
    </row>
    <row r="10" spans="1:15" ht="15.75" thickBot="1" x14ac:dyDescent="0.3">
      <c r="A10" s="158" t="s">
        <v>23</v>
      </c>
      <c r="B10" s="157">
        <v>0.05</v>
      </c>
      <c r="C10" s="114" t="s">
        <v>35</v>
      </c>
      <c r="D10" s="121">
        <v>40</v>
      </c>
      <c r="E10" s="92"/>
      <c r="F10" s="102">
        <v>0</v>
      </c>
      <c r="G10" s="96"/>
      <c r="H10" s="92"/>
      <c r="I10" s="100"/>
      <c r="J10" s="99"/>
      <c r="K10" s="95"/>
      <c r="L10" s="94"/>
      <c r="M10" s="94"/>
      <c r="N10" s="95"/>
      <c r="O10" s="94"/>
    </row>
    <row r="11" spans="1:15" ht="15.75" thickBot="1" x14ac:dyDescent="0.3">
      <c r="A11" s="124" t="s">
        <v>48</v>
      </c>
      <c r="B11" s="109">
        <f>MAX(250,(F8*D8+F9*D9+F10*D10+F11*D11+F12*D12+F13*D13)*B10)</f>
        <v>250</v>
      </c>
      <c r="C11" s="114" t="s">
        <v>32</v>
      </c>
      <c r="D11" s="121">
        <v>40</v>
      </c>
      <c r="E11" s="92"/>
      <c r="F11" s="102">
        <v>0</v>
      </c>
      <c r="G11" s="96"/>
      <c r="H11" s="92"/>
      <c r="I11" s="100"/>
      <c r="J11" s="99"/>
      <c r="K11" s="95"/>
      <c r="L11" s="94"/>
      <c r="M11" s="94"/>
      <c r="N11" s="95"/>
      <c r="O11" s="94"/>
    </row>
    <row r="12" spans="1:15" x14ac:dyDescent="0.25">
      <c r="A12" s="104"/>
      <c r="B12" s="110"/>
      <c r="C12" s="115" t="s">
        <v>36</v>
      </c>
      <c r="D12" s="107">
        <f>D8-10</f>
        <v>45</v>
      </c>
      <c r="E12" s="92"/>
      <c r="F12" s="112">
        <v>0</v>
      </c>
      <c r="G12" s="96"/>
      <c r="H12" s="92"/>
      <c r="I12" s="100"/>
      <c r="J12" s="99"/>
      <c r="K12" s="95"/>
      <c r="L12" s="94"/>
      <c r="M12" s="94"/>
      <c r="N12" s="95"/>
      <c r="O12" s="94"/>
    </row>
    <row r="13" spans="1:15" ht="15.75" thickBot="1" x14ac:dyDescent="0.3">
      <c r="A13" s="104"/>
      <c r="B13" s="111"/>
      <c r="C13" s="114" t="s">
        <v>34</v>
      </c>
      <c r="D13" s="121">
        <v>50</v>
      </c>
      <c r="E13" s="92"/>
      <c r="F13" s="103">
        <v>0</v>
      </c>
      <c r="G13" s="96"/>
      <c r="H13" s="92"/>
      <c r="I13" s="100"/>
      <c r="J13" s="99"/>
      <c r="K13" s="95"/>
      <c r="L13" s="94"/>
      <c r="M13" s="94"/>
      <c r="N13" s="95"/>
      <c r="O13" s="94"/>
    </row>
    <row r="14" spans="1:15" x14ac:dyDescent="0.25">
      <c r="A14" s="104"/>
      <c r="B14" s="111"/>
      <c r="C14" s="114"/>
      <c r="D14" s="121"/>
      <c r="E14" s="92"/>
      <c r="F14" s="125"/>
      <c r="G14" s="96"/>
      <c r="H14" s="92"/>
      <c r="I14" s="100"/>
      <c r="J14" s="99"/>
      <c r="K14" s="95"/>
      <c r="L14" s="94"/>
      <c r="M14" s="94"/>
      <c r="N14" s="95"/>
      <c r="O14" s="94"/>
    </row>
    <row r="15" spans="1:15" ht="15.75" thickBot="1" x14ac:dyDescent="0.3">
      <c r="A15" s="127"/>
      <c r="B15" s="128"/>
      <c r="C15" s="129"/>
      <c r="D15" s="130"/>
      <c r="E15" s="131"/>
      <c r="F15" s="132"/>
      <c r="G15" s="133"/>
      <c r="H15" s="131"/>
      <c r="I15" s="100"/>
      <c r="J15" s="99"/>
      <c r="K15" s="95"/>
      <c r="L15" s="94"/>
      <c r="M15" s="94"/>
      <c r="N15" s="95"/>
      <c r="O15" s="94"/>
    </row>
    <row r="16" spans="1:15" x14ac:dyDescent="0.25">
      <c r="A16" s="104" t="s">
        <v>12</v>
      </c>
      <c r="B16" s="105" t="s">
        <v>2</v>
      </c>
      <c r="C16" s="106" t="s">
        <v>30</v>
      </c>
      <c r="D16" s="121">
        <v>60</v>
      </c>
      <c r="E16" s="92"/>
      <c r="F16" s="101">
        <v>0</v>
      </c>
      <c r="G16" s="96"/>
      <c r="H16" s="92"/>
      <c r="I16" s="98"/>
      <c r="J16" s="99"/>
      <c r="K16" s="95"/>
      <c r="L16" s="94"/>
      <c r="M16" s="94"/>
    </row>
    <row r="17" spans="1:13" x14ac:dyDescent="0.25">
      <c r="A17" s="104" t="s">
        <v>47</v>
      </c>
      <c r="B17" s="108">
        <v>1500</v>
      </c>
      <c r="C17" s="106" t="s">
        <v>31</v>
      </c>
      <c r="D17" s="121">
        <v>40</v>
      </c>
      <c r="E17" s="92"/>
      <c r="F17" s="102">
        <v>0</v>
      </c>
      <c r="G17" s="96"/>
      <c r="H17" s="92"/>
      <c r="I17" s="100"/>
      <c r="J17" s="99"/>
      <c r="K17" s="95"/>
      <c r="L17" s="94"/>
      <c r="M17" s="94"/>
    </row>
    <row r="18" spans="1:13" ht="15.75" thickBot="1" x14ac:dyDescent="0.3">
      <c r="A18" s="158" t="s">
        <v>23</v>
      </c>
      <c r="B18" s="157">
        <v>0.1</v>
      </c>
      <c r="C18" s="106" t="s">
        <v>35</v>
      </c>
      <c r="D18" s="121">
        <v>40</v>
      </c>
      <c r="E18" s="92"/>
      <c r="F18" s="102">
        <v>0</v>
      </c>
      <c r="G18" s="96"/>
      <c r="H18" s="92"/>
      <c r="I18" s="100"/>
      <c r="J18" s="99"/>
      <c r="K18" s="95"/>
      <c r="L18" s="94"/>
      <c r="M18" s="94"/>
    </row>
    <row r="19" spans="1:13" ht="15.75" thickBot="1" x14ac:dyDescent="0.3">
      <c r="A19" s="124" t="s">
        <v>48</v>
      </c>
      <c r="B19" s="109">
        <f>MAX(1500,(F16*D16+F17*D17+F18*D18+F19*D19+F20*D20+F21*D21)*B18)</f>
        <v>1500</v>
      </c>
      <c r="C19" s="106" t="s">
        <v>32</v>
      </c>
      <c r="D19" s="121">
        <v>40</v>
      </c>
      <c r="E19" s="92"/>
      <c r="F19" s="102">
        <v>0</v>
      </c>
      <c r="G19" s="96"/>
      <c r="H19" s="92"/>
      <c r="I19" s="100"/>
      <c r="J19" s="99"/>
      <c r="K19" s="95"/>
      <c r="L19" s="94"/>
      <c r="M19" s="94"/>
    </row>
    <row r="20" spans="1:13" x14ac:dyDescent="0.25">
      <c r="A20" s="104"/>
      <c r="B20" s="110"/>
      <c r="C20" s="115" t="s">
        <v>36</v>
      </c>
      <c r="D20" s="107">
        <f>D16-10</f>
        <v>50</v>
      </c>
      <c r="E20" s="92"/>
      <c r="F20" s="112">
        <v>0</v>
      </c>
      <c r="G20" s="96"/>
      <c r="H20" s="92"/>
      <c r="I20" s="100"/>
      <c r="J20" s="99"/>
      <c r="K20" s="95"/>
      <c r="L20" s="94"/>
      <c r="M20" s="94"/>
    </row>
    <row r="21" spans="1:13" ht="15.75" thickBot="1" x14ac:dyDescent="0.3">
      <c r="A21" s="104"/>
      <c r="B21" s="111"/>
      <c r="C21" s="106" t="s">
        <v>34</v>
      </c>
      <c r="D21" s="121">
        <v>50</v>
      </c>
      <c r="E21" s="92"/>
      <c r="F21" s="103">
        <v>0</v>
      </c>
      <c r="G21" s="96"/>
      <c r="H21" s="92"/>
      <c r="I21" s="100"/>
      <c r="J21" s="99"/>
      <c r="K21" s="95"/>
      <c r="L21" s="94"/>
      <c r="M21" s="94"/>
    </row>
    <row r="22" spans="1:13" x14ac:dyDescent="0.25">
      <c r="A22" s="104"/>
      <c r="B22" s="111"/>
      <c r="C22" s="106"/>
      <c r="D22" s="121"/>
      <c r="E22" s="92"/>
      <c r="F22" s="125"/>
      <c r="G22" s="96"/>
      <c r="H22" s="92"/>
      <c r="I22" s="100"/>
      <c r="J22" s="99"/>
      <c r="K22" s="95"/>
      <c r="L22" s="94"/>
      <c r="M22" s="94"/>
    </row>
    <row r="23" spans="1:13" ht="15.75" thickBot="1" x14ac:dyDescent="0.3">
      <c r="A23" s="127"/>
      <c r="B23" s="128"/>
      <c r="C23" s="127"/>
      <c r="D23" s="134"/>
      <c r="E23" s="135"/>
      <c r="F23" s="136"/>
      <c r="G23" s="137"/>
      <c r="H23" s="138"/>
    </row>
    <row r="24" spans="1:13" x14ac:dyDescent="0.25">
      <c r="A24" s="104" t="s">
        <v>12</v>
      </c>
      <c r="B24" s="105" t="s">
        <v>16</v>
      </c>
      <c r="C24" s="106" t="s">
        <v>32</v>
      </c>
      <c r="D24" s="121">
        <v>70</v>
      </c>
      <c r="E24" s="92"/>
      <c r="F24" s="101">
        <v>0</v>
      </c>
      <c r="G24" s="116"/>
      <c r="H24" s="99"/>
      <c r="I24" s="98"/>
      <c r="J24" s="99"/>
      <c r="K24" s="95"/>
      <c r="L24" s="94"/>
      <c r="M24" s="94"/>
    </row>
    <row r="25" spans="1:13" x14ac:dyDescent="0.25">
      <c r="A25" s="104" t="s">
        <v>47</v>
      </c>
      <c r="B25" s="108">
        <v>1250</v>
      </c>
      <c r="C25" s="106" t="s">
        <v>39</v>
      </c>
      <c r="D25" s="121">
        <v>40</v>
      </c>
      <c r="E25" s="92"/>
      <c r="F25" s="102">
        <v>0</v>
      </c>
      <c r="G25" s="90"/>
      <c r="H25" s="99"/>
      <c r="I25" s="100"/>
      <c r="J25" s="99"/>
      <c r="K25" s="95"/>
      <c r="L25" s="94"/>
      <c r="M25" s="94"/>
    </row>
    <row r="26" spans="1:13" ht="15.75" thickBot="1" x14ac:dyDescent="0.3">
      <c r="A26" s="158" t="s">
        <v>23</v>
      </c>
      <c r="B26" s="157">
        <v>0.1</v>
      </c>
      <c r="C26" s="113" t="s">
        <v>34</v>
      </c>
      <c r="D26" s="121">
        <v>50</v>
      </c>
      <c r="E26" s="92"/>
      <c r="F26" s="103">
        <v>0</v>
      </c>
      <c r="G26" s="90"/>
      <c r="H26" s="99"/>
      <c r="I26" s="100"/>
      <c r="J26" s="99"/>
      <c r="K26" s="95"/>
      <c r="L26" s="94"/>
      <c r="M26" s="94"/>
    </row>
    <row r="27" spans="1:13" ht="15.75" thickBot="1" x14ac:dyDescent="0.3">
      <c r="A27" s="124" t="s">
        <v>48</v>
      </c>
      <c r="B27" s="109">
        <f>MAX(1250,(F24*D24+F25*D25+F26*D26)*B26)</f>
        <v>1250</v>
      </c>
      <c r="C27" s="119"/>
      <c r="D27" s="122"/>
      <c r="E27" s="2"/>
      <c r="F27" s="2"/>
      <c r="G27" s="116"/>
      <c r="H27" s="99"/>
      <c r="I27" s="100"/>
      <c r="J27" s="99"/>
      <c r="K27" s="95"/>
      <c r="L27" s="94"/>
      <c r="M27" s="94"/>
    </row>
    <row r="28" spans="1:13" x14ac:dyDescent="0.25">
      <c r="A28" s="104"/>
      <c r="B28" s="110"/>
      <c r="C28" s="119"/>
      <c r="D28" s="122"/>
      <c r="E28" s="2"/>
      <c r="F28" s="2"/>
      <c r="G28" s="116"/>
      <c r="H28" s="99"/>
      <c r="I28" s="100"/>
      <c r="J28" s="99"/>
      <c r="K28" s="95"/>
      <c r="L28" s="94"/>
      <c r="M28" s="94"/>
    </row>
    <row r="29" spans="1:13" ht="15.75" thickBot="1" x14ac:dyDescent="0.3">
      <c r="A29" s="127"/>
      <c r="B29" s="139"/>
      <c r="C29" s="140"/>
      <c r="D29" s="141"/>
      <c r="E29" s="142"/>
      <c r="F29" s="142"/>
      <c r="G29" s="143"/>
      <c r="H29" s="144"/>
      <c r="I29" s="100"/>
      <c r="J29" s="99"/>
      <c r="K29" s="95"/>
      <c r="L29" s="94"/>
      <c r="M29" s="94"/>
    </row>
    <row r="30" spans="1:13" ht="15.75" thickBot="1" x14ac:dyDescent="0.3">
      <c r="A30" s="104" t="s">
        <v>12</v>
      </c>
      <c r="B30" s="159" t="s">
        <v>15</v>
      </c>
      <c r="C30" s="106" t="s">
        <v>30</v>
      </c>
      <c r="D30" s="121">
        <v>70</v>
      </c>
      <c r="E30" s="92"/>
      <c r="F30" s="101">
        <v>0</v>
      </c>
      <c r="G30" s="96"/>
      <c r="H30" s="92"/>
      <c r="I30" s="100"/>
      <c r="J30" s="99"/>
      <c r="K30" s="95"/>
      <c r="L30" s="94"/>
      <c r="M30" s="94"/>
    </row>
    <row r="31" spans="1:13" x14ac:dyDescent="0.25">
      <c r="A31" s="104" t="s">
        <v>47</v>
      </c>
      <c r="B31" s="108">
        <v>1750</v>
      </c>
      <c r="C31" s="106" t="s">
        <v>31</v>
      </c>
      <c r="D31" s="121">
        <v>40</v>
      </c>
      <c r="E31" s="92"/>
      <c r="F31" s="102">
        <v>0</v>
      </c>
      <c r="G31" s="96"/>
      <c r="H31" s="92"/>
    </row>
    <row r="32" spans="1:13" x14ac:dyDescent="0.25">
      <c r="A32" s="104" t="s">
        <v>23</v>
      </c>
      <c r="B32" s="110">
        <v>0.1</v>
      </c>
      <c r="C32" s="106" t="s">
        <v>37</v>
      </c>
      <c r="D32" s="121">
        <v>40</v>
      </c>
      <c r="E32" s="92"/>
      <c r="F32" s="102">
        <v>0</v>
      </c>
      <c r="G32" s="96"/>
      <c r="H32" s="92"/>
    </row>
    <row r="33" spans="1:13" x14ac:dyDescent="0.25">
      <c r="A33" s="104"/>
      <c r="B33" s="111"/>
      <c r="C33" s="113" t="s">
        <v>38</v>
      </c>
      <c r="D33" s="121">
        <v>30</v>
      </c>
      <c r="E33" s="92"/>
      <c r="F33" s="102">
        <v>0</v>
      </c>
      <c r="G33" s="96"/>
      <c r="H33" s="92"/>
      <c r="I33" s="30"/>
      <c r="J33" s="31"/>
      <c r="K33" s="31"/>
      <c r="L33" s="30"/>
      <c r="M33" s="31"/>
    </row>
    <row r="34" spans="1:13" x14ac:dyDescent="0.25">
      <c r="A34" s="104"/>
      <c r="B34" s="111"/>
      <c r="C34" s="115" t="s">
        <v>36</v>
      </c>
      <c r="D34" s="107">
        <f>D30-10</f>
        <v>60</v>
      </c>
      <c r="E34" s="92"/>
      <c r="F34" s="102">
        <v>0</v>
      </c>
      <c r="G34" s="96"/>
      <c r="H34" s="92"/>
      <c r="I34" s="95"/>
      <c r="J34" s="94"/>
      <c r="K34" s="94"/>
      <c r="L34" s="95"/>
      <c r="M34" s="94"/>
    </row>
    <row r="35" spans="1:13" ht="15.75" thickBot="1" x14ac:dyDescent="0.3">
      <c r="A35" s="104"/>
      <c r="B35" s="111"/>
      <c r="C35" s="106" t="s">
        <v>34</v>
      </c>
      <c r="D35" s="121">
        <v>50</v>
      </c>
      <c r="E35" s="92"/>
      <c r="F35" s="102">
        <v>0</v>
      </c>
      <c r="I35" s="95"/>
      <c r="J35" s="94"/>
      <c r="K35" s="94"/>
      <c r="L35" s="95"/>
      <c r="M35" s="94"/>
    </row>
    <row r="36" spans="1:13" ht="15.75" thickBot="1" x14ac:dyDescent="0.3">
      <c r="A36" s="104" t="s">
        <v>12</v>
      </c>
      <c r="B36" s="159" t="s">
        <v>49</v>
      </c>
      <c r="C36" s="114" t="s">
        <v>40</v>
      </c>
      <c r="D36" s="121">
        <v>200</v>
      </c>
      <c r="E36" s="92"/>
      <c r="F36" s="102">
        <v>0</v>
      </c>
      <c r="I36" s="95"/>
      <c r="J36" s="94"/>
      <c r="K36" s="94"/>
      <c r="L36" s="95"/>
      <c r="M36" s="94"/>
    </row>
    <row r="37" spans="1:13" x14ac:dyDescent="0.25">
      <c r="A37" s="104" t="s">
        <v>47</v>
      </c>
      <c r="B37" s="108">
        <v>500</v>
      </c>
      <c r="C37" s="114" t="s">
        <v>41</v>
      </c>
      <c r="D37" s="121">
        <v>200</v>
      </c>
      <c r="E37" s="92"/>
      <c r="F37" s="102">
        <v>0</v>
      </c>
    </row>
    <row r="38" spans="1:13" x14ac:dyDescent="0.25">
      <c r="A38" s="158" t="s">
        <v>23</v>
      </c>
      <c r="B38" s="157">
        <v>0.1</v>
      </c>
      <c r="C38" s="114" t="s">
        <v>42</v>
      </c>
      <c r="D38" s="121">
        <v>200</v>
      </c>
      <c r="E38" s="92"/>
      <c r="F38" s="102">
        <v>0</v>
      </c>
    </row>
    <row r="39" spans="1:13" x14ac:dyDescent="0.25">
      <c r="A39" s="158"/>
      <c r="B39" s="126"/>
      <c r="C39" s="120" t="s">
        <v>43</v>
      </c>
      <c r="D39" s="121">
        <v>160</v>
      </c>
      <c r="E39" s="117"/>
      <c r="F39" s="102">
        <v>0</v>
      </c>
    </row>
    <row r="40" spans="1:13" x14ac:dyDescent="0.25">
      <c r="A40" s="104"/>
      <c r="B40" s="111"/>
      <c r="C40" s="114" t="s">
        <v>44</v>
      </c>
      <c r="D40" s="121">
        <v>80</v>
      </c>
      <c r="E40" s="117"/>
      <c r="F40" s="102">
        <v>0</v>
      </c>
    </row>
    <row r="41" spans="1:13" x14ac:dyDescent="0.25">
      <c r="A41" s="104"/>
      <c r="B41" s="111"/>
      <c r="C41" s="114" t="s">
        <v>45</v>
      </c>
      <c r="D41" s="121">
        <v>105</v>
      </c>
      <c r="E41" s="117"/>
      <c r="F41" s="102">
        <v>0</v>
      </c>
    </row>
    <row r="42" spans="1:13" ht="15.75" thickBot="1" x14ac:dyDescent="0.3">
      <c r="A42" s="104"/>
      <c r="B42" s="111"/>
      <c r="C42" s="114" t="s">
        <v>46</v>
      </c>
      <c r="D42" s="121">
        <v>70</v>
      </c>
      <c r="E42" s="117"/>
      <c r="F42" s="103">
        <v>0</v>
      </c>
    </row>
    <row r="43" spans="1:13" ht="15.75" thickBot="1" x14ac:dyDescent="0.3">
      <c r="A43" s="104" t="s">
        <v>50</v>
      </c>
      <c r="B43" s="105" t="s">
        <v>51</v>
      </c>
      <c r="C43" s="114"/>
      <c r="D43" s="121"/>
      <c r="E43" s="117"/>
      <c r="F43" s="125"/>
    </row>
    <row r="44" spans="1:13" ht="15.75" thickBot="1" x14ac:dyDescent="0.3">
      <c r="A44" s="124" t="s">
        <v>48</v>
      </c>
      <c r="B44" s="109">
        <f>MAX(1750,(F30*D30+F31*D31+F32*D32+F33*D33+F34*D34+F35*D35)*B32)+MAX(500,(F36*D36+F37*D37+F38*D38+F39*D39+F40*D40+F41*D41+F42*D42)*B38)</f>
        <v>2250</v>
      </c>
      <c r="C44" s="104"/>
      <c r="D44" s="107"/>
      <c r="E44" s="117"/>
      <c r="F44" s="117"/>
    </row>
    <row r="45" spans="1:13" x14ac:dyDescent="0.25">
      <c r="D45" s="118"/>
      <c r="E45" s="117"/>
      <c r="F45" s="117"/>
    </row>
    <row r="46" spans="1:13" x14ac:dyDescent="0.25">
      <c r="D46" s="118"/>
      <c r="E46" s="117"/>
      <c r="F46" s="117"/>
    </row>
    <row r="47" spans="1:13" x14ac:dyDescent="0.25">
      <c r="D47" s="118"/>
      <c r="E47" s="117"/>
      <c r="F47" s="117"/>
    </row>
  </sheetData>
  <sheetProtection algorithmName="SHA-512" hashValue="fdqbxMZf6cvSrOjYyJ09YGBXduydflQoQe1fpqwhQEXQgK0jqlSY8i/hhRG4w5hVBWx2n8c9oLCbrYXGvYy+Qw==" saltValue="KIVQJ+spbbBv2WcoKeOkwA==" spinCount="100000" sheet="1" objects="1" scenarios="1" selectLockedCells="1"/>
  <mergeCells count="3">
    <mergeCell ref="A3:L3"/>
    <mergeCell ref="A1:H1"/>
    <mergeCell ref="A5:L5"/>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75"/>
  <sheetViews>
    <sheetView workbookViewId="0">
      <pane ySplit="5" topLeftCell="A6" activePane="bottomLeft" state="frozen"/>
      <selection pane="bottomLeft"/>
    </sheetView>
  </sheetViews>
  <sheetFormatPr defaultColWidth="9.140625" defaultRowHeight="15" x14ac:dyDescent="0.25"/>
  <cols>
    <col min="1" max="1" width="23.7109375" bestFit="1" customWidth="1"/>
    <col min="2" max="2" width="13.28515625" style="33" customWidth="1"/>
    <col min="3" max="3" width="8.5703125" customWidth="1"/>
    <col min="4" max="4" width="4.42578125" style="14" customWidth="1"/>
    <col min="5" max="5" width="6.140625" style="2" customWidth="1"/>
    <col min="6" max="6" width="8.140625" style="14" bestFit="1" customWidth="1"/>
    <col min="7" max="7" width="7.85546875" style="59" bestFit="1" customWidth="1"/>
    <col min="8" max="8" width="8.28515625" bestFit="1" customWidth="1"/>
    <col min="9" max="9" width="8.28515625" style="1" bestFit="1" customWidth="1"/>
    <col min="10" max="10" width="5.42578125" style="1" hidden="1" customWidth="1"/>
    <col min="11" max="11" width="6.140625" style="2" customWidth="1"/>
    <col min="12" max="12" width="8.28515625" bestFit="1" customWidth="1"/>
    <col min="13" max="13" width="0" hidden="1" customWidth="1"/>
    <col min="14" max="14" width="8.140625" style="14" bestFit="1" customWidth="1"/>
    <col min="15" max="15" width="8.42578125" style="59" customWidth="1"/>
    <col min="17" max="17" width="0" style="25" hidden="1" customWidth="1"/>
    <col min="18" max="18" width="10.28515625" style="25" customWidth="1"/>
    <col min="20" max="20" width="0" style="25" hidden="1" customWidth="1"/>
  </cols>
  <sheetData>
    <row r="1" spans="1:20" ht="23.25" x14ac:dyDescent="0.35">
      <c r="A1" s="83" t="s">
        <v>24</v>
      </c>
      <c r="B1" s="84"/>
      <c r="C1" s="83"/>
      <c r="D1" s="85"/>
      <c r="E1" s="86"/>
      <c r="F1" s="85"/>
      <c r="G1" s="87"/>
      <c r="H1" s="83"/>
      <c r="I1" s="86"/>
      <c r="J1" s="86"/>
      <c r="K1" s="86"/>
      <c r="L1" s="86"/>
      <c r="M1" s="86"/>
      <c r="N1" s="85"/>
      <c r="O1" s="87"/>
      <c r="P1" s="83"/>
      <c r="Q1" s="88"/>
      <c r="R1" s="88"/>
      <c r="S1" s="83"/>
    </row>
    <row r="2" spans="1:20" ht="15.75" thickBot="1" x14ac:dyDescent="0.3">
      <c r="L2" s="1"/>
      <c r="M2" s="1"/>
    </row>
    <row r="3" spans="1:20" ht="15.75" thickBot="1" x14ac:dyDescent="0.3">
      <c r="F3" s="62"/>
      <c r="G3" s="63">
        <v>2016</v>
      </c>
      <c r="H3" s="64"/>
      <c r="I3" s="65"/>
      <c r="J3" s="19"/>
      <c r="L3" s="62"/>
      <c r="M3" s="66"/>
      <c r="N3" s="67"/>
      <c r="O3" s="63">
        <v>2017</v>
      </c>
      <c r="P3" s="68"/>
      <c r="Q3" s="69"/>
      <c r="R3" s="70"/>
      <c r="S3" s="71"/>
      <c r="T3" s="32"/>
    </row>
    <row r="4" spans="1:20" x14ac:dyDescent="0.25">
      <c r="F4" s="29"/>
      <c r="G4" s="29"/>
      <c r="H4" s="29"/>
      <c r="I4" s="29"/>
      <c r="J4" s="24"/>
      <c r="L4" s="29"/>
      <c r="M4" s="30"/>
      <c r="N4" s="29"/>
      <c r="O4" s="53" t="s">
        <v>18</v>
      </c>
      <c r="P4" s="38"/>
      <c r="Q4" s="31"/>
      <c r="R4" s="37" t="s">
        <v>19</v>
      </c>
      <c r="S4" s="38"/>
      <c r="T4" s="31"/>
    </row>
    <row r="5" spans="1:20" ht="45" x14ac:dyDescent="0.25">
      <c r="E5" s="18"/>
      <c r="F5" s="14" t="s">
        <v>7</v>
      </c>
      <c r="G5" s="79" t="s">
        <v>8</v>
      </c>
      <c r="H5" s="80" t="s">
        <v>10</v>
      </c>
      <c r="I5" s="76" t="s">
        <v>20</v>
      </c>
      <c r="J5" s="20" t="s">
        <v>9</v>
      </c>
      <c r="K5" s="18"/>
      <c r="L5" s="77" t="s">
        <v>20</v>
      </c>
      <c r="M5" s="3" t="s">
        <v>9</v>
      </c>
      <c r="N5" s="73" t="s">
        <v>7</v>
      </c>
      <c r="O5" s="79" t="s">
        <v>8</v>
      </c>
      <c r="P5" s="80" t="s">
        <v>10</v>
      </c>
      <c r="Q5" s="81" t="s">
        <v>9</v>
      </c>
      <c r="R5" s="82" t="s">
        <v>8</v>
      </c>
      <c r="S5" s="80" t="s">
        <v>10</v>
      </c>
      <c r="T5" s="25" t="s">
        <v>9</v>
      </c>
    </row>
    <row r="6" spans="1:20" x14ac:dyDescent="0.25">
      <c r="B6" s="78" t="s">
        <v>6</v>
      </c>
      <c r="C6" s="6" t="s">
        <v>0</v>
      </c>
      <c r="D6" s="15">
        <v>1</v>
      </c>
      <c r="F6" s="21">
        <f>+G6/$B$7</f>
        <v>0.65</v>
      </c>
      <c r="G6" s="54">
        <v>650</v>
      </c>
      <c r="H6" s="40">
        <v>300</v>
      </c>
      <c r="I6" s="7">
        <f>+H6/$G$6</f>
        <v>0.46153846153846156</v>
      </c>
      <c r="J6" s="7"/>
      <c r="L6" s="7">
        <v>0.45</v>
      </c>
      <c r="M6" s="7"/>
      <c r="N6" s="35">
        <v>0.6</v>
      </c>
      <c r="O6" s="54">
        <f>+N6*$B$8</f>
        <v>300</v>
      </c>
      <c r="P6" s="40">
        <f>+L6*$O$6</f>
        <v>135</v>
      </c>
      <c r="Q6" s="26"/>
      <c r="R6" s="39">
        <f>+N6*$B$10</f>
        <v>600</v>
      </c>
      <c r="S6" s="40">
        <f>+L6*$R$6</f>
        <v>270</v>
      </c>
      <c r="T6" s="26"/>
    </row>
    <row r="7" spans="1:20" x14ac:dyDescent="0.25">
      <c r="A7" t="s">
        <v>11</v>
      </c>
      <c r="B7" s="33">
        <v>1000</v>
      </c>
      <c r="C7" s="6" t="s">
        <v>0</v>
      </c>
      <c r="D7" s="15">
        <v>2</v>
      </c>
      <c r="F7" s="15"/>
      <c r="G7" s="55"/>
      <c r="H7" s="42">
        <v>200</v>
      </c>
      <c r="I7" s="7">
        <f>+H7/$G$6</f>
        <v>0.30769230769230771</v>
      </c>
      <c r="J7" s="7"/>
      <c r="L7" s="7">
        <v>0.3</v>
      </c>
      <c r="M7" s="7"/>
      <c r="N7" s="15"/>
      <c r="O7" s="55"/>
      <c r="P7" s="42">
        <f>+L7*$O$6</f>
        <v>90</v>
      </c>
      <c r="Q7" s="26"/>
      <c r="R7" s="41"/>
      <c r="S7" s="42">
        <f>+L7*$R$6</f>
        <v>180</v>
      </c>
      <c r="T7" s="26"/>
    </row>
    <row r="8" spans="1:20" x14ac:dyDescent="0.25">
      <c r="A8" t="s">
        <v>14</v>
      </c>
      <c r="B8" s="74">
        <v>500</v>
      </c>
      <c r="C8" s="6" t="s">
        <v>0</v>
      </c>
      <c r="D8" s="15">
        <v>3</v>
      </c>
      <c r="F8" s="15"/>
      <c r="G8" s="55"/>
      <c r="H8" s="42">
        <v>100</v>
      </c>
      <c r="I8" s="7">
        <f>+H8/$G$6</f>
        <v>0.15384615384615385</v>
      </c>
      <c r="J8" s="7"/>
      <c r="L8" s="7">
        <v>0.15</v>
      </c>
      <c r="M8" s="7"/>
      <c r="N8" s="15"/>
      <c r="O8" s="55"/>
      <c r="P8" s="42">
        <f>+L8*$O$6</f>
        <v>45</v>
      </c>
      <c r="Q8" s="26"/>
      <c r="R8" s="41"/>
      <c r="S8" s="42">
        <f>+L8*$R$6</f>
        <v>90</v>
      </c>
      <c r="T8" s="26"/>
    </row>
    <row r="9" spans="1:20" x14ac:dyDescent="0.25">
      <c r="A9" t="s">
        <v>23</v>
      </c>
      <c r="B9" s="75">
        <v>0.1</v>
      </c>
      <c r="C9" s="6" t="s">
        <v>0</v>
      </c>
      <c r="D9" s="15">
        <v>4</v>
      </c>
      <c r="F9" s="15"/>
      <c r="G9" s="55"/>
      <c r="H9" s="42">
        <v>50</v>
      </c>
      <c r="I9" s="7">
        <f>+H9/$G$6</f>
        <v>7.6923076923076927E-2</v>
      </c>
      <c r="J9" s="11">
        <f>SUM(I6:I9)</f>
        <v>1</v>
      </c>
      <c r="L9" s="7">
        <v>0.1</v>
      </c>
      <c r="M9" s="11">
        <f>SUM(L6:L9)</f>
        <v>1</v>
      </c>
      <c r="N9" s="15"/>
      <c r="O9" s="55"/>
      <c r="P9" s="42">
        <f>+L9*$O$6</f>
        <v>30</v>
      </c>
      <c r="Q9" s="26">
        <f>SUM(P6:P9)</f>
        <v>300</v>
      </c>
      <c r="R9" s="41"/>
      <c r="S9" s="42">
        <f>+L9*$R$6</f>
        <v>60</v>
      </c>
      <c r="T9" s="26">
        <f>SUM(S6:S9)</f>
        <v>600</v>
      </c>
    </row>
    <row r="10" spans="1:20" x14ac:dyDescent="0.25">
      <c r="A10" t="s">
        <v>13</v>
      </c>
      <c r="B10" s="74">
        <v>1000</v>
      </c>
      <c r="C10" s="8" t="s">
        <v>1</v>
      </c>
      <c r="D10" s="16">
        <v>1</v>
      </c>
      <c r="F10" s="22">
        <f>+G10/$B$7</f>
        <v>0.35</v>
      </c>
      <c r="G10" s="56">
        <v>350</v>
      </c>
      <c r="H10" s="44">
        <v>200</v>
      </c>
      <c r="I10" s="9">
        <f>+H10/$G$10</f>
        <v>0.5714285714285714</v>
      </c>
      <c r="J10" s="9"/>
      <c r="L10" s="9">
        <v>0.5</v>
      </c>
      <c r="M10" s="9"/>
      <c r="N10" s="36">
        <v>0.4</v>
      </c>
      <c r="O10" s="56">
        <f>+N10*$B$8</f>
        <v>200</v>
      </c>
      <c r="P10" s="44">
        <f>+L10*$O$10</f>
        <v>100</v>
      </c>
      <c r="Q10" s="27"/>
      <c r="R10" s="43">
        <f>+N10*$B$10</f>
        <v>400</v>
      </c>
      <c r="S10" s="44">
        <f>+L10*$R$10</f>
        <v>200</v>
      </c>
      <c r="T10" s="27"/>
    </row>
    <row r="11" spans="1:20" x14ac:dyDescent="0.25">
      <c r="C11" s="8" t="s">
        <v>1</v>
      </c>
      <c r="D11" s="16">
        <v>2</v>
      </c>
      <c r="F11" s="16"/>
      <c r="G11" s="56"/>
      <c r="H11" s="44">
        <v>100</v>
      </c>
      <c r="I11" s="9">
        <f>+H11/$G$10</f>
        <v>0.2857142857142857</v>
      </c>
      <c r="J11" s="9"/>
      <c r="L11" s="9">
        <v>0.3</v>
      </c>
      <c r="M11" s="9"/>
      <c r="N11" s="16"/>
      <c r="O11" s="56"/>
      <c r="P11" s="44">
        <f>+L11*$O$10</f>
        <v>60</v>
      </c>
      <c r="Q11" s="27"/>
      <c r="R11" s="43"/>
      <c r="S11" s="44">
        <f>+L11*$R$10</f>
        <v>120</v>
      </c>
      <c r="T11" s="27"/>
    </row>
    <row r="12" spans="1:20" x14ac:dyDescent="0.25">
      <c r="C12" s="8" t="s">
        <v>1</v>
      </c>
      <c r="D12" s="16">
        <v>3</v>
      </c>
      <c r="F12" s="16"/>
      <c r="G12" s="61"/>
      <c r="H12" s="52">
        <v>50</v>
      </c>
      <c r="I12" s="9">
        <f>+H12/$G$10</f>
        <v>0.14285714285714285</v>
      </c>
      <c r="J12" s="12">
        <f>SUM(I10:I12)</f>
        <v>1</v>
      </c>
      <c r="L12" s="9">
        <v>0.2</v>
      </c>
      <c r="M12" s="12">
        <f>SUM(L10:L12)</f>
        <v>1</v>
      </c>
      <c r="N12" s="16"/>
      <c r="O12" s="61"/>
      <c r="P12" s="52">
        <f>+L12*$O$10</f>
        <v>40</v>
      </c>
      <c r="Q12" s="27">
        <f>SUM(P10:P12)</f>
        <v>200</v>
      </c>
      <c r="R12" s="51"/>
      <c r="S12" s="52">
        <f>+L12*$R$10</f>
        <v>80</v>
      </c>
      <c r="T12" s="27">
        <f>SUM(S10:S12)</f>
        <v>400</v>
      </c>
    </row>
    <row r="13" spans="1:20" x14ac:dyDescent="0.25">
      <c r="L13" s="1"/>
      <c r="M13" s="1"/>
    </row>
    <row r="14" spans="1:20" x14ac:dyDescent="0.25">
      <c r="B14" s="78" t="s">
        <v>2</v>
      </c>
      <c r="C14" s="6" t="s">
        <v>0</v>
      </c>
      <c r="D14" s="15">
        <v>1</v>
      </c>
      <c r="F14" s="21">
        <f>+G14/$B$15</f>
        <v>0.47142857142857142</v>
      </c>
      <c r="G14" s="54">
        <v>1650</v>
      </c>
      <c r="H14" s="40">
        <v>650</v>
      </c>
      <c r="I14" s="7">
        <f t="shared" ref="I14:I21" si="0">+H14/$G$14</f>
        <v>0.39393939393939392</v>
      </c>
      <c r="J14" s="7"/>
      <c r="L14" s="7">
        <v>0.4</v>
      </c>
      <c r="M14" s="7"/>
      <c r="N14" s="35">
        <v>0.4</v>
      </c>
      <c r="O14" s="54">
        <f>+N14*$B$16</f>
        <v>1200</v>
      </c>
      <c r="P14" s="40">
        <f t="shared" ref="P14:P21" si="1">+L14*$O$14</f>
        <v>480</v>
      </c>
      <c r="Q14" s="26"/>
      <c r="R14" s="39">
        <f>+N14*$B$18</f>
        <v>1200</v>
      </c>
      <c r="S14" s="40">
        <f t="shared" ref="S14:S21" si="2">+L14*$R$14</f>
        <v>480</v>
      </c>
      <c r="T14" s="26"/>
    </row>
    <row r="15" spans="1:20" x14ac:dyDescent="0.25">
      <c r="A15" t="s">
        <v>11</v>
      </c>
      <c r="B15" s="33">
        <v>3500</v>
      </c>
      <c r="C15" s="6" t="s">
        <v>0</v>
      </c>
      <c r="D15" s="15">
        <v>2</v>
      </c>
      <c r="F15" s="21"/>
      <c r="G15" s="55"/>
      <c r="H15" s="42">
        <v>400</v>
      </c>
      <c r="I15" s="7">
        <f t="shared" si="0"/>
        <v>0.24242424242424243</v>
      </c>
      <c r="J15" s="7"/>
      <c r="L15" s="7">
        <v>0.25</v>
      </c>
      <c r="M15" s="7"/>
      <c r="N15" s="15"/>
      <c r="O15" s="55"/>
      <c r="P15" s="42">
        <f t="shared" si="1"/>
        <v>300</v>
      </c>
      <c r="Q15" s="26"/>
      <c r="R15" s="41"/>
      <c r="S15" s="42">
        <f t="shared" si="2"/>
        <v>300</v>
      </c>
      <c r="T15" s="26"/>
    </row>
    <row r="16" spans="1:20" x14ac:dyDescent="0.25">
      <c r="A16" t="s">
        <v>14</v>
      </c>
      <c r="B16" s="74">
        <v>3000</v>
      </c>
      <c r="C16" s="6" t="s">
        <v>0</v>
      </c>
      <c r="D16" s="15">
        <v>3</v>
      </c>
      <c r="F16" s="21"/>
      <c r="G16" s="55"/>
      <c r="H16" s="42">
        <v>250</v>
      </c>
      <c r="I16" s="7">
        <f t="shared" si="0"/>
        <v>0.15151515151515152</v>
      </c>
      <c r="J16" s="7"/>
      <c r="L16" s="7">
        <v>0.15</v>
      </c>
      <c r="M16" s="7"/>
      <c r="N16" s="15"/>
      <c r="O16" s="55"/>
      <c r="P16" s="42">
        <f t="shared" si="1"/>
        <v>180</v>
      </c>
      <c r="Q16" s="26"/>
      <c r="R16" s="41"/>
      <c r="S16" s="42">
        <f t="shared" si="2"/>
        <v>180</v>
      </c>
      <c r="T16" s="26"/>
    </row>
    <row r="17" spans="1:20" x14ac:dyDescent="0.25">
      <c r="A17" t="s">
        <v>23</v>
      </c>
      <c r="B17" s="75">
        <v>0.2</v>
      </c>
      <c r="C17" s="6" t="s">
        <v>0</v>
      </c>
      <c r="D17" s="15">
        <v>4</v>
      </c>
      <c r="F17" s="21"/>
      <c r="G17" s="55"/>
      <c r="H17" s="42">
        <v>150</v>
      </c>
      <c r="I17" s="7">
        <f t="shared" si="0"/>
        <v>9.0909090909090912E-2</v>
      </c>
      <c r="J17" s="7"/>
      <c r="L17" s="7">
        <v>0.1</v>
      </c>
      <c r="M17" s="7"/>
      <c r="N17" s="15"/>
      <c r="O17" s="55"/>
      <c r="P17" s="42">
        <f t="shared" si="1"/>
        <v>120</v>
      </c>
      <c r="Q17" s="26"/>
      <c r="R17" s="41"/>
      <c r="S17" s="42">
        <f t="shared" si="2"/>
        <v>120</v>
      </c>
      <c r="T17" s="26"/>
    </row>
    <row r="18" spans="1:20" x14ac:dyDescent="0.25">
      <c r="A18" t="s">
        <v>13</v>
      </c>
      <c r="B18" s="74">
        <v>3000</v>
      </c>
      <c r="C18" s="6" t="s">
        <v>0</v>
      </c>
      <c r="D18" s="15">
        <v>5</v>
      </c>
      <c r="F18" s="21"/>
      <c r="G18" s="55"/>
      <c r="H18" s="42">
        <v>50</v>
      </c>
      <c r="I18" s="7">
        <f t="shared" si="0"/>
        <v>3.0303030303030304E-2</v>
      </c>
      <c r="J18" s="7"/>
      <c r="L18" s="7">
        <v>2.5000000000000001E-2</v>
      </c>
      <c r="M18" s="7"/>
      <c r="N18" s="15"/>
      <c r="O18" s="55"/>
      <c r="P18" s="42">
        <f t="shared" si="1"/>
        <v>30</v>
      </c>
      <c r="Q18" s="26"/>
      <c r="R18" s="41"/>
      <c r="S18" s="42">
        <f t="shared" si="2"/>
        <v>30</v>
      </c>
      <c r="T18" s="26"/>
    </row>
    <row r="19" spans="1:20" x14ac:dyDescent="0.25">
      <c r="C19" s="6" t="s">
        <v>0</v>
      </c>
      <c r="D19" s="15">
        <v>6</v>
      </c>
      <c r="F19" s="21"/>
      <c r="G19" s="55"/>
      <c r="H19" s="42">
        <v>50</v>
      </c>
      <c r="I19" s="7">
        <f t="shared" si="0"/>
        <v>3.0303030303030304E-2</v>
      </c>
      <c r="J19" s="7"/>
      <c r="L19" s="7">
        <v>2.5000000000000001E-2</v>
      </c>
      <c r="M19" s="7"/>
      <c r="N19" s="15"/>
      <c r="O19" s="55"/>
      <c r="P19" s="42">
        <f t="shared" si="1"/>
        <v>30</v>
      </c>
      <c r="Q19" s="26"/>
      <c r="R19" s="41"/>
      <c r="S19" s="42">
        <f t="shared" si="2"/>
        <v>30</v>
      </c>
      <c r="T19" s="26"/>
    </row>
    <row r="20" spans="1:20" x14ac:dyDescent="0.25">
      <c r="C20" s="6" t="s">
        <v>0</v>
      </c>
      <c r="D20" s="15">
        <v>7</v>
      </c>
      <c r="F20" s="21"/>
      <c r="G20" s="55"/>
      <c r="H20" s="42">
        <v>50</v>
      </c>
      <c r="I20" s="7">
        <f t="shared" si="0"/>
        <v>3.0303030303030304E-2</v>
      </c>
      <c r="J20" s="7"/>
      <c r="L20" s="7">
        <v>2.5000000000000001E-2</v>
      </c>
      <c r="M20" s="7"/>
      <c r="N20" s="15"/>
      <c r="O20" s="55"/>
      <c r="P20" s="42">
        <f t="shared" si="1"/>
        <v>30</v>
      </c>
      <c r="Q20" s="26"/>
      <c r="R20" s="41"/>
      <c r="S20" s="42">
        <f t="shared" si="2"/>
        <v>30</v>
      </c>
      <c r="T20" s="26"/>
    </row>
    <row r="21" spans="1:20" x14ac:dyDescent="0.25">
      <c r="C21" s="6" t="s">
        <v>0</v>
      </c>
      <c r="D21" s="15">
        <v>8</v>
      </c>
      <c r="F21" s="21"/>
      <c r="G21" s="55"/>
      <c r="H21" s="42">
        <v>50</v>
      </c>
      <c r="I21" s="7">
        <f t="shared" si="0"/>
        <v>3.0303030303030304E-2</v>
      </c>
      <c r="J21" s="11">
        <f>SUM(I14:I21)</f>
        <v>0.99999999999999989</v>
      </c>
      <c r="L21" s="7">
        <v>2.5000000000000001E-2</v>
      </c>
      <c r="M21" s="11">
        <f>SUM(L14:L21)</f>
        <v>1</v>
      </c>
      <c r="N21" s="15"/>
      <c r="O21" s="55"/>
      <c r="P21" s="42">
        <f t="shared" si="1"/>
        <v>30</v>
      </c>
      <c r="Q21" s="26">
        <f>SUM(P14:P21)</f>
        <v>1200</v>
      </c>
      <c r="R21" s="41"/>
      <c r="S21" s="42">
        <f t="shared" si="2"/>
        <v>30</v>
      </c>
      <c r="T21" s="26">
        <f>SUM(S14:S21)</f>
        <v>1200</v>
      </c>
    </row>
    <row r="22" spans="1:20" x14ac:dyDescent="0.25">
      <c r="C22" s="8" t="s">
        <v>1</v>
      </c>
      <c r="D22" s="16">
        <v>1</v>
      </c>
      <c r="F22" s="22">
        <f>+G22/$B$15</f>
        <v>0.24285714285714285</v>
      </c>
      <c r="G22" s="56">
        <v>850</v>
      </c>
      <c r="H22" s="44">
        <v>400</v>
      </c>
      <c r="I22" s="9">
        <f t="shared" ref="I22:I29" si="3">+H22/$G$22</f>
        <v>0.47058823529411764</v>
      </c>
      <c r="J22" s="12"/>
      <c r="L22" s="9">
        <v>0.4</v>
      </c>
      <c r="M22" s="12"/>
      <c r="N22" s="36">
        <v>0.25</v>
      </c>
      <c r="O22" s="56">
        <f>+N22*$B$16</f>
        <v>750</v>
      </c>
      <c r="P22" s="44">
        <f t="shared" ref="P22:P29" si="4">+L22*$O$22</f>
        <v>300</v>
      </c>
      <c r="Q22" s="27"/>
      <c r="R22" s="43">
        <f>+N22*$B$18</f>
        <v>750</v>
      </c>
      <c r="S22" s="44">
        <f t="shared" ref="S22:S29" si="5">+L22*$R$22</f>
        <v>300</v>
      </c>
      <c r="T22" s="27"/>
    </row>
    <row r="23" spans="1:20" x14ac:dyDescent="0.25">
      <c r="C23" s="8" t="s">
        <v>1</v>
      </c>
      <c r="D23" s="16">
        <v>2</v>
      </c>
      <c r="F23" s="22"/>
      <c r="G23" s="56"/>
      <c r="H23" s="44">
        <v>200</v>
      </c>
      <c r="I23" s="9">
        <f t="shared" si="3"/>
        <v>0.23529411764705882</v>
      </c>
      <c r="J23" s="9"/>
      <c r="L23" s="9">
        <v>0.25</v>
      </c>
      <c r="M23" s="9"/>
      <c r="N23" s="16"/>
      <c r="O23" s="56"/>
      <c r="P23" s="44">
        <f t="shared" si="4"/>
        <v>187.5</v>
      </c>
      <c r="Q23" s="27"/>
      <c r="R23" s="43"/>
      <c r="S23" s="44">
        <f t="shared" si="5"/>
        <v>187.5</v>
      </c>
      <c r="T23" s="27"/>
    </row>
    <row r="24" spans="1:20" x14ac:dyDescent="0.25">
      <c r="C24" s="8" t="s">
        <v>1</v>
      </c>
      <c r="D24" s="16">
        <v>3</v>
      </c>
      <c r="F24" s="22"/>
      <c r="G24" s="56"/>
      <c r="H24" s="44">
        <v>100</v>
      </c>
      <c r="I24" s="9">
        <f t="shared" si="3"/>
        <v>0.11764705882352941</v>
      </c>
      <c r="J24" s="9"/>
      <c r="L24" s="9">
        <v>0.15</v>
      </c>
      <c r="M24" s="9"/>
      <c r="N24" s="16"/>
      <c r="O24" s="56"/>
      <c r="P24" s="44">
        <f t="shared" si="4"/>
        <v>112.5</v>
      </c>
      <c r="Q24" s="27"/>
      <c r="R24" s="43"/>
      <c r="S24" s="44">
        <f t="shared" si="5"/>
        <v>112.5</v>
      </c>
      <c r="T24" s="27"/>
    </row>
    <row r="25" spans="1:20" x14ac:dyDescent="0.25">
      <c r="C25" s="8" t="s">
        <v>1</v>
      </c>
      <c r="D25" s="16">
        <v>4</v>
      </c>
      <c r="F25" s="22"/>
      <c r="G25" s="56"/>
      <c r="H25" s="44">
        <v>50</v>
      </c>
      <c r="I25" s="9">
        <f t="shared" si="3"/>
        <v>5.8823529411764705E-2</v>
      </c>
      <c r="J25" s="9"/>
      <c r="L25" s="9">
        <v>0.1</v>
      </c>
      <c r="M25" s="9"/>
      <c r="N25" s="16"/>
      <c r="O25" s="56"/>
      <c r="P25" s="44">
        <f t="shared" si="4"/>
        <v>75</v>
      </c>
      <c r="Q25" s="27"/>
      <c r="R25" s="43"/>
      <c r="S25" s="44">
        <f t="shared" si="5"/>
        <v>75</v>
      </c>
      <c r="T25" s="27"/>
    </row>
    <row r="26" spans="1:20" x14ac:dyDescent="0.25">
      <c r="C26" s="8" t="s">
        <v>1</v>
      </c>
      <c r="D26" s="16">
        <v>5</v>
      </c>
      <c r="F26" s="22"/>
      <c r="G26" s="56"/>
      <c r="H26" s="44">
        <v>25</v>
      </c>
      <c r="I26" s="9">
        <f t="shared" si="3"/>
        <v>2.9411764705882353E-2</v>
      </c>
      <c r="J26" s="9"/>
      <c r="L26" s="9">
        <v>2.5000000000000001E-2</v>
      </c>
      <c r="M26" s="9"/>
      <c r="N26" s="16"/>
      <c r="O26" s="56"/>
      <c r="P26" s="44">
        <f t="shared" si="4"/>
        <v>18.75</v>
      </c>
      <c r="Q26" s="27"/>
      <c r="R26" s="43"/>
      <c r="S26" s="44">
        <f t="shared" si="5"/>
        <v>18.75</v>
      </c>
      <c r="T26" s="27"/>
    </row>
    <row r="27" spans="1:20" x14ac:dyDescent="0.25">
      <c r="C27" s="8" t="s">
        <v>1</v>
      </c>
      <c r="D27" s="16">
        <v>6</v>
      </c>
      <c r="F27" s="22"/>
      <c r="G27" s="56"/>
      <c r="H27" s="44">
        <v>25</v>
      </c>
      <c r="I27" s="9">
        <f t="shared" si="3"/>
        <v>2.9411764705882353E-2</v>
      </c>
      <c r="J27" s="9"/>
      <c r="L27" s="9">
        <v>2.5000000000000001E-2</v>
      </c>
      <c r="M27" s="9"/>
      <c r="N27" s="16"/>
      <c r="O27" s="56"/>
      <c r="P27" s="44">
        <f t="shared" si="4"/>
        <v>18.75</v>
      </c>
      <c r="Q27" s="27"/>
      <c r="R27" s="43"/>
      <c r="S27" s="44">
        <f t="shared" si="5"/>
        <v>18.75</v>
      </c>
      <c r="T27" s="27"/>
    </row>
    <row r="28" spans="1:20" x14ac:dyDescent="0.25">
      <c r="C28" s="8" t="s">
        <v>1</v>
      </c>
      <c r="D28" s="16">
        <v>7</v>
      </c>
      <c r="F28" s="22"/>
      <c r="G28" s="56"/>
      <c r="H28" s="44">
        <v>25</v>
      </c>
      <c r="I28" s="9">
        <f t="shared" si="3"/>
        <v>2.9411764705882353E-2</v>
      </c>
      <c r="J28" s="9"/>
      <c r="L28" s="9">
        <v>2.5000000000000001E-2</v>
      </c>
      <c r="M28" s="9"/>
      <c r="N28" s="16"/>
      <c r="O28" s="56"/>
      <c r="P28" s="44">
        <f t="shared" si="4"/>
        <v>18.75</v>
      </c>
      <c r="Q28" s="27"/>
      <c r="R28" s="43"/>
      <c r="S28" s="44">
        <f t="shared" si="5"/>
        <v>18.75</v>
      </c>
      <c r="T28" s="27"/>
    </row>
    <row r="29" spans="1:20" x14ac:dyDescent="0.25">
      <c r="C29" s="8" t="s">
        <v>1</v>
      </c>
      <c r="D29" s="16">
        <v>8</v>
      </c>
      <c r="F29" s="22"/>
      <c r="G29" s="56"/>
      <c r="H29" s="44">
        <v>25</v>
      </c>
      <c r="I29" s="9">
        <f t="shared" si="3"/>
        <v>2.9411764705882353E-2</v>
      </c>
      <c r="J29" s="12">
        <f>SUM(I22:I29)</f>
        <v>1</v>
      </c>
      <c r="L29" s="9">
        <v>2.5000000000000001E-2</v>
      </c>
      <c r="M29" s="12">
        <f>SUM(L22:L29)</f>
        <v>1</v>
      </c>
      <c r="N29" s="16"/>
      <c r="O29" s="56"/>
      <c r="P29" s="44">
        <f t="shared" si="4"/>
        <v>18.75</v>
      </c>
      <c r="Q29" s="27">
        <f>SUM(P22:P29)</f>
        <v>750</v>
      </c>
      <c r="R29" s="43"/>
      <c r="S29" s="44">
        <f t="shared" si="5"/>
        <v>18.75</v>
      </c>
      <c r="T29" s="27">
        <f>SUM(S22:S29)</f>
        <v>750</v>
      </c>
    </row>
    <row r="30" spans="1:20" x14ac:dyDescent="0.25">
      <c r="C30" s="6" t="s">
        <v>3</v>
      </c>
      <c r="D30" s="15">
        <v>1</v>
      </c>
      <c r="F30" s="21">
        <f>+G30/$B$15</f>
        <v>0.14285714285714285</v>
      </c>
      <c r="G30" s="55">
        <v>500</v>
      </c>
      <c r="H30" s="42">
        <v>250</v>
      </c>
      <c r="I30" s="7">
        <f>+H30/$G$30</f>
        <v>0.5</v>
      </c>
      <c r="J30" s="7"/>
      <c r="L30" s="7">
        <v>0.5</v>
      </c>
      <c r="M30" s="7"/>
      <c r="N30" s="35">
        <v>0.15</v>
      </c>
      <c r="O30" s="55">
        <f>+N30*$B$16</f>
        <v>450</v>
      </c>
      <c r="P30" s="42">
        <f>+L30*$O$30</f>
        <v>225</v>
      </c>
      <c r="Q30" s="26"/>
      <c r="R30" s="41">
        <f>+N30*$B$18</f>
        <v>450</v>
      </c>
      <c r="S30" s="42">
        <f>+L30*$R$30</f>
        <v>225</v>
      </c>
      <c r="T30" s="26"/>
    </row>
    <row r="31" spans="1:20" x14ac:dyDescent="0.25">
      <c r="C31" s="6" t="s">
        <v>3</v>
      </c>
      <c r="D31" s="15">
        <v>2</v>
      </c>
      <c r="F31" s="21"/>
      <c r="G31" s="55"/>
      <c r="H31" s="42">
        <v>150</v>
      </c>
      <c r="I31" s="7">
        <f>+H31/$G$30</f>
        <v>0.3</v>
      </c>
      <c r="J31" s="7"/>
      <c r="L31" s="7">
        <v>0.3</v>
      </c>
      <c r="M31" s="7"/>
      <c r="N31" s="15"/>
      <c r="O31" s="55"/>
      <c r="P31" s="42">
        <f>+L31*$O$30</f>
        <v>135</v>
      </c>
      <c r="Q31" s="26"/>
      <c r="R31" s="41"/>
      <c r="S31" s="42">
        <f>+L31*$R$30</f>
        <v>135</v>
      </c>
      <c r="T31" s="26"/>
    </row>
    <row r="32" spans="1:20" x14ac:dyDescent="0.25">
      <c r="C32" s="6" t="s">
        <v>3</v>
      </c>
      <c r="D32" s="15">
        <v>3</v>
      </c>
      <c r="F32" s="21"/>
      <c r="G32" s="55"/>
      <c r="H32" s="42">
        <v>100</v>
      </c>
      <c r="I32" s="7">
        <f>+H32/$G$30</f>
        <v>0.2</v>
      </c>
      <c r="J32" s="11">
        <f>SUM(I30:I32)</f>
        <v>1</v>
      </c>
      <c r="L32" s="7">
        <v>0.2</v>
      </c>
      <c r="M32" s="11">
        <f>SUM(L30:L32)</f>
        <v>1</v>
      </c>
      <c r="N32" s="15"/>
      <c r="O32" s="55"/>
      <c r="P32" s="42">
        <f>+L32*$O$30</f>
        <v>90</v>
      </c>
      <c r="Q32" s="26">
        <f>SUM(P30:P32)</f>
        <v>450</v>
      </c>
      <c r="R32" s="41"/>
      <c r="S32" s="42">
        <f>+L32*$R$30</f>
        <v>90</v>
      </c>
      <c r="T32" s="26">
        <f>SUM(S30:S32)</f>
        <v>450</v>
      </c>
    </row>
    <row r="33" spans="1:25" x14ac:dyDescent="0.25">
      <c r="C33" s="8" t="s">
        <v>4</v>
      </c>
      <c r="D33" s="16">
        <v>1</v>
      </c>
      <c r="F33" s="22">
        <f>+G33/$B$15</f>
        <v>5.7142857142857141E-2</v>
      </c>
      <c r="G33" s="56">
        <v>200</v>
      </c>
      <c r="H33" s="44">
        <v>100</v>
      </c>
      <c r="I33" s="9">
        <f>+H33/$G$33</f>
        <v>0.5</v>
      </c>
      <c r="J33" s="9"/>
      <c r="L33" s="9">
        <v>0.5</v>
      </c>
      <c r="M33" s="9"/>
      <c r="N33" s="36">
        <v>0.1</v>
      </c>
      <c r="O33" s="56">
        <f>+N33*$B$16</f>
        <v>300</v>
      </c>
      <c r="P33" s="44">
        <f>+L33*$O$33</f>
        <v>150</v>
      </c>
      <c r="Q33" s="27"/>
      <c r="R33" s="43">
        <f>+N33*$B$18</f>
        <v>300</v>
      </c>
      <c r="S33" s="44">
        <f>+L33*$R$33</f>
        <v>150</v>
      </c>
      <c r="T33" s="27"/>
    </row>
    <row r="34" spans="1:25" x14ac:dyDescent="0.25">
      <c r="C34" s="8" t="s">
        <v>4</v>
      </c>
      <c r="D34" s="16">
        <v>2</v>
      </c>
      <c r="F34" s="22"/>
      <c r="G34" s="56"/>
      <c r="H34" s="44">
        <v>70</v>
      </c>
      <c r="I34" s="9">
        <f>+H34/$G$33</f>
        <v>0.35</v>
      </c>
      <c r="J34" s="9"/>
      <c r="L34" s="9">
        <v>0.3</v>
      </c>
      <c r="M34" s="9"/>
      <c r="N34" s="16"/>
      <c r="O34" s="56"/>
      <c r="P34" s="44">
        <f>+L34*$O$33</f>
        <v>90</v>
      </c>
      <c r="Q34" s="27"/>
      <c r="R34" s="43"/>
      <c r="S34" s="44">
        <f>+L34*$R$33</f>
        <v>90</v>
      </c>
      <c r="T34" s="27"/>
    </row>
    <row r="35" spans="1:25" x14ac:dyDescent="0.25">
      <c r="C35" s="8" t="s">
        <v>4</v>
      </c>
      <c r="D35" s="16">
        <v>3</v>
      </c>
      <c r="F35" s="22"/>
      <c r="G35" s="56"/>
      <c r="H35" s="44">
        <v>30</v>
      </c>
      <c r="I35" s="9">
        <f>+H35/$G$33</f>
        <v>0.15</v>
      </c>
      <c r="J35" s="12">
        <f>SUM(I33:I35)</f>
        <v>1</v>
      </c>
      <c r="L35" s="9">
        <v>0.2</v>
      </c>
      <c r="M35" s="12">
        <f>SUM(L33:L35)</f>
        <v>1</v>
      </c>
      <c r="N35" s="16"/>
      <c r="O35" s="56"/>
      <c r="P35" s="44">
        <f>+L35*$O$33</f>
        <v>60</v>
      </c>
      <c r="Q35" s="27">
        <f>SUM(P33:P35)</f>
        <v>300</v>
      </c>
      <c r="R35" s="43"/>
      <c r="S35" s="44">
        <f>+L35*$R$33</f>
        <v>60</v>
      </c>
      <c r="T35" s="27">
        <f>SUM(S33:S35)</f>
        <v>300</v>
      </c>
    </row>
    <row r="36" spans="1:25" x14ac:dyDescent="0.25">
      <c r="C36" s="4" t="s">
        <v>5</v>
      </c>
      <c r="D36" s="17">
        <v>1</v>
      </c>
      <c r="F36" s="23">
        <f>+G36/$B$15</f>
        <v>8.5714285714285715E-2</v>
      </c>
      <c r="G36" s="57">
        <v>300</v>
      </c>
      <c r="H36" s="46">
        <v>150</v>
      </c>
      <c r="I36" s="5">
        <f>+H36/$G$36</f>
        <v>0.5</v>
      </c>
      <c r="J36" s="5"/>
      <c r="L36" s="5">
        <v>0.5</v>
      </c>
      <c r="M36" s="5"/>
      <c r="N36" s="34">
        <v>0.1</v>
      </c>
      <c r="O36" s="57">
        <f>+N36*$B$16</f>
        <v>300</v>
      </c>
      <c r="P36" s="46">
        <f>+L36*$O$36</f>
        <v>150</v>
      </c>
      <c r="Q36" s="28"/>
      <c r="R36" s="45">
        <f>+N36*$B$18</f>
        <v>300</v>
      </c>
      <c r="S36" s="46">
        <f>+L36*$R$36</f>
        <v>150</v>
      </c>
      <c r="T36" s="28"/>
    </row>
    <row r="37" spans="1:25" x14ac:dyDescent="0.25">
      <c r="C37" s="4" t="s">
        <v>5</v>
      </c>
      <c r="D37" s="17">
        <v>2</v>
      </c>
      <c r="F37" s="17"/>
      <c r="G37" s="57"/>
      <c r="H37" s="46">
        <v>100</v>
      </c>
      <c r="I37" s="5">
        <f>+H37/$G$36</f>
        <v>0.33333333333333331</v>
      </c>
      <c r="J37" s="5"/>
      <c r="L37" s="5">
        <v>0.3</v>
      </c>
      <c r="M37" s="5"/>
      <c r="N37" s="17"/>
      <c r="O37" s="57"/>
      <c r="P37" s="46">
        <f>+L37*$O$36</f>
        <v>90</v>
      </c>
      <c r="Q37" s="28"/>
      <c r="R37" s="45"/>
      <c r="S37" s="46">
        <f>+L37*$R$36</f>
        <v>90</v>
      </c>
      <c r="T37" s="28"/>
    </row>
    <row r="38" spans="1:25" x14ac:dyDescent="0.25">
      <c r="C38" s="4" t="s">
        <v>5</v>
      </c>
      <c r="D38" s="17">
        <v>3</v>
      </c>
      <c r="F38" s="17"/>
      <c r="G38" s="58"/>
      <c r="H38" s="48">
        <v>50</v>
      </c>
      <c r="I38" s="5">
        <f>+H38/$G$36</f>
        <v>0.16666666666666666</v>
      </c>
      <c r="J38" s="13">
        <f>SUM(I36:I38)</f>
        <v>0.99999999999999989</v>
      </c>
      <c r="L38" s="5">
        <v>0.2</v>
      </c>
      <c r="M38" s="13">
        <f>SUM(L36:L38)</f>
        <v>1</v>
      </c>
      <c r="N38" s="17"/>
      <c r="O38" s="58"/>
      <c r="P38" s="48">
        <f>+L38*$O$36</f>
        <v>60</v>
      </c>
      <c r="Q38" s="28">
        <f>SUM(P36:P38)</f>
        <v>300</v>
      </c>
      <c r="R38" s="47"/>
      <c r="S38" s="48">
        <f>+L38*$R$36</f>
        <v>60</v>
      </c>
      <c r="T38" s="28">
        <f>SUM(S36:S38)</f>
        <v>300</v>
      </c>
    </row>
    <row r="39" spans="1:25" x14ac:dyDescent="0.25">
      <c r="M39" s="1"/>
    </row>
    <row r="40" spans="1:25" x14ac:dyDescent="0.25">
      <c r="A40" t="s">
        <v>12</v>
      </c>
      <c r="B40" s="78" t="s">
        <v>15</v>
      </c>
      <c r="C40" s="6" t="s">
        <v>0</v>
      </c>
      <c r="D40" s="15">
        <v>1</v>
      </c>
      <c r="F40" s="21">
        <f>+G40/$B$41</f>
        <v>0.5714285714285714</v>
      </c>
      <c r="G40" s="54">
        <v>2000</v>
      </c>
      <c r="H40" s="40">
        <v>800</v>
      </c>
      <c r="I40" s="7">
        <f>+H40/$G$40</f>
        <v>0.4</v>
      </c>
      <c r="J40" s="7"/>
      <c r="L40" s="7">
        <v>0.4</v>
      </c>
      <c r="M40" s="7"/>
      <c r="N40" s="21">
        <v>0.5</v>
      </c>
      <c r="O40" s="54">
        <f>+N40*B42</f>
        <v>2500</v>
      </c>
      <c r="P40" s="40">
        <f>+L40*$O$40</f>
        <v>1000</v>
      </c>
      <c r="Q40" s="26"/>
      <c r="R40" s="39">
        <f>+N40*$B$44</f>
        <v>3000</v>
      </c>
      <c r="S40" s="40">
        <f t="shared" ref="S40:S47" si="6">+L40*$R$40</f>
        <v>1200</v>
      </c>
      <c r="T40" s="26"/>
    </row>
    <row r="41" spans="1:25" x14ac:dyDescent="0.25">
      <c r="A41" t="s">
        <v>11</v>
      </c>
      <c r="B41" s="33">
        <v>3500</v>
      </c>
      <c r="C41" s="6" t="s">
        <v>0</v>
      </c>
      <c r="D41" s="15">
        <v>2</v>
      </c>
      <c r="F41" s="21"/>
      <c r="G41" s="55"/>
      <c r="H41" s="42">
        <v>500</v>
      </c>
      <c r="I41" s="7">
        <f t="shared" ref="I41:I47" si="7">+H41/$G$40</f>
        <v>0.25</v>
      </c>
      <c r="J41" s="7"/>
      <c r="L41" s="7">
        <v>0.25</v>
      </c>
      <c r="M41" s="7"/>
      <c r="N41" s="15"/>
      <c r="O41" s="55"/>
      <c r="P41" s="42">
        <f t="shared" ref="P41:P47" si="8">+L41*$O$40</f>
        <v>625</v>
      </c>
      <c r="Q41" s="26"/>
      <c r="R41" s="41"/>
      <c r="S41" s="42">
        <f t="shared" si="6"/>
        <v>750</v>
      </c>
      <c r="T41" s="26"/>
    </row>
    <row r="42" spans="1:25" x14ac:dyDescent="0.25">
      <c r="A42" t="s">
        <v>14</v>
      </c>
      <c r="B42" s="74">
        <v>5000</v>
      </c>
      <c r="C42" s="6" t="s">
        <v>0</v>
      </c>
      <c r="D42" s="15">
        <v>3</v>
      </c>
      <c r="F42" s="21"/>
      <c r="G42" s="55"/>
      <c r="H42" s="42">
        <v>300</v>
      </c>
      <c r="I42" s="7">
        <f t="shared" si="7"/>
        <v>0.15</v>
      </c>
      <c r="J42" s="7"/>
      <c r="L42" s="7">
        <v>0.15</v>
      </c>
      <c r="M42" s="7"/>
      <c r="N42" s="15"/>
      <c r="O42" s="55"/>
      <c r="P42" s="42">
        <f t="shared" si="8"/>
        <v>375</v>
      </c>
      <c r="Q42" s="26"/>
      <c r="R42" s="41"/>
      <c r="S42" s="42">
        <f t="shared" si="6"/>
        <v>450</v>
      </c>
      <c r="T42" s="26"/>
    </row>
    <row r="43" spans="1:25" x14ac:dyDescent="0.25">
      <c r="A43" t="s">
        <v>23</v>
      </c>
      <c r="B43" s="75">
        <v>0.25</v>
      </c>
      <c r="C43" s="6" t="s">
        <v>0</v>
      </c>
      <c r="D43" s="15">
        <v>4</v>
      </c>
      <c r="F43" s="21"/>
      <c r="G43" s="55"/>
      <c r="H43" s="42">
        <v>200</v>
      </c>
      <c r="I43" s="7">
        <f t="shared" si="7"/>
        <v>0.1</v>
      </c>
      <c r="J43" s="7"/>
      <c r="L43" s="7">
        <v>0.1</v>
      </c>
      <c r="M43" s="7"/>
      <c r="N43" s="15"/>
      <c r="O43" s="55"/>
      <c r="P43" s="42">
        <f t="shared" si="8"/>
        <v>250</v>
      </c>
      <c r="Q43" s="26"/>
      <c r="R43" s="41"/>
      <c r="S43" s="42">
        <f t="shared" si="6"/>
        <v>300</v>
      </c>
      <c r="T43" s="26"/>
    </row>
    <row r="44" spans="1:25" x14ac:dyDescent="0.25">
      <c r="A44" t="s">
        <v>13</v>
      </c>
      <c r="B44" s="74">
        <v>6000</v>
      </c>
      <c r="C44" s="6" t="s">
        <v>0</v>
      </c>
      <c r="D44" s="15">
        <v>5</v>
      </c>
      <c r="F44" s="21"/>
      <c r="G44" s="55"/>
      <c r="H44" s="42">
        <v>50</v>
      </c>
      <c r="I44" s="7">
        <f t="shared" si="7"/>
        <v>2.5000000000000001E-2</v>
      </c>
      <c r="J44" s="7"/>
      <c r="L44" s="7">
        <v>2.5000000000000001E-2</v>
      </c>
      <c r="M44" s="7"/>
      <c r="N44" s="15"/>
      <c r="O44" s="55"/>
      <c r="P44" s="42">
        <f t="shared" si="8"/>
        <v>62.5</v>
      </c>
      <c r="Q44" s="26"/>
      <c r="R44" s="41"/>
      <c r="S44" s="42">
        <f t="shared" si="6"/>
        <v>75</v>
      </c>
      <c r="T44" s="26"/>
    </row>
    <row r="45" spans="1:25" x14ac:dyDescent="0.25">
      <c r="C45" s="6" t="s">
        <v>0</v>
      </c>
      <c r="D45" s="15">
        <v>6</v>
      </c>
      <c r="F45" s="21"/>
      <c r="G45" s="55"/>
      <c r="H45" s="42">
        <v>50</v>
      </c>
      <c r="I45" s="7">
        <f t="shared" si="7"/>
        <v>2.5000000000000001E-2</v>
      </c>
      <c r="J45" s="7"/>
      <c r="L45" s="7">
        <v>2.5000000000000001E-2</v>
      </c>
      <c r="M45" s="7"/>
      <c r="N45" s="15"/>
      <c r="O45" s="55"/>
      <c r="P45" s="42">
        <f t="shared" si="8"/>
        <v>62.5</v>
      </c>
      <c r="Q45" s="26"/>
      <c r="R45" s="41"/>
      <c r="S45" s="42">
        <f t="shared" si="6"/>
        <v>75</v>
      </c>
      <c r="T45" s="26"/>
    </row>
    <row r="46" spans="1:25" x14ac:dyDescent="0.25">
      <c r="C46" s="6" t="s">
        <v>0</v>
      </c>
      <c r="D46" s="15">
        <v>7</v>
      </c>
      <c r="F46" s="21"/>
      <c r="G46" s="55"/>
      <c r="H46" s="42">
        <v>50</v>
      </c>
      <c r="I46" s="7">
        <f t="shared" si="7"/>
        <v>2.5000000000000001E-2</v>
      </c>
      <c r="J46" s="7"/>
      <c r="L46" s="7">
        <v>2.5000000000000001E-2</v>
      </c>
      <c r="M46" s="7"/>
      <c r="N46" s="15"/>
      <c r="O46" s="55"/>
      <c r="P46" s="42">
        <f t="shared" si="8"/>
        <v>62.5</v>
      </c>
      <c r="Q46" s="26"/>
      <c r="R46" s="41"/>
      <c r="S46" s="42">
        <f t="shared" si="6"/>
        <v>75</v>
      </c>
      <c r="T46" s="26"/>
      <c r="Y46" s="72"/>
    </row>
    <row r="47" spans="1:25" x14ac:dyDescent="0.25">
      <c r="C47" s="6" t="s">
        <v>0</v>
      </c>
      <c r="D47" s="15">
        <v>8</v>
      </c>
      <c r="F47" s="21"/>
      <c r="G47" s="55"/>
      <c r="H47" s="42">
        <v>50</v>
      </c>
      <c r="I47" s="7">
        <f t="shared" si="7"/>
        <v>2.5000000000000001E-2</v>
      </c>
      <c r="J47" s="11">
        <f>SUM(I40:I47)</f>
        <v>1</v>
      </c>
      <c r="L47" s="7">
        <v>2.5000000000000001E-2</v>
      </c>
      <c r="M47" s="11">
        <f>SUM(L40:L47)</f>
        <v>1</v>
      </c>
      <c r="N47" s="15"/>
      <c r="O47" s="55"/>
      <c r="P47" s="42">
        <f t="shared" si="8"/>
        <v>62.5</v>
      </c>
      <c r="Q47" s="26">
        <f>SUM(P40:P47)</f>
        <v>2500</v>
      </c>
      <c r="R47" s="41"/>
      <c r="S47" s="42">
        <f t="shared" si="6"/>
        <v>75</v>
      </c>
      <c r="T47" s="26">
        <f>SUM(S40:S47)</f>
        <v>3000</v>
      </c>
    </row>
    <row r="48" spans="1:25" x14ac:dyDescent="0.25">
      <c r="C48" s="8" t="s">
        <v>1</v>
      </c>
      <c r="D48" s="16">
        <v>1</v>
      </c>
      <c r="F48" s="22">
        <f>+G48/$B$41</f>
        <v>0.2857142857142857</v>
      </c>
      <c r="G48" s="56">
        <v>1000</v>
      </c>
      <c r="H48" s="44">
        <v>450</v>
      </c>
      <c r="I48" s="9">
        <f>+H48/$G$48</f>
        <v>0.45</v>
      </c>
      <c r="J48" s="9"/>
      <c r="L48" s="9">
        <v>0.4</v>
      </c>
      <c r="M48" s="9"/>
      <c r="N48" s="22">
        <v>0.3</v>
      </c>
      <c r="O48" s="56">
        <f>+N48*B42</f>
        <v>1500</v>
      </c>
      <c r="P48" s="44">
        <f t="shared" ref="P48:P55" si="9">+L48*$O$48</f>
        <v>600</v>
      </c>
      <c r="Q48" s="27"/>
      <c r="R48" s="43">
        <f>+N48*$B$44</f>
        <v>1800</v>
      </c>
      <c r="S48" s="44">
        <f t="shared" ref="S48:S55" si="10">+L48*$R$48</f>
        <v>720</v>
      </c>
      <c r="T48" s="27"/>
    </row>
    <row r="49" spans="1:20" x14ac:dyDescent="0.25">
      <c r="C49" s="8" t="s">
        <v>1</v>
      </c>
      <c r="D49" s="16">
        <v>2</v>
      </c>
      <c r="F49" s="22"/>
      <c r="G49" s="56"/>
      <c r="H49" s="44">
        <v>250</v>
      </c>
      <c r="I49" s="9">
        <f t="shared" ref="I49:I55" si="11">+H49/$G$48</f>
        <v>0.25</v>
      </c>
      <c r="J49" s="9"/>
      <c r="L49" s="9">
        <v>0.25</v>
      </c>
      <c r="M49" s="9"/>
      <c r="N49" s="22"/>
      <c r="O49" s="56"/>
      <c r="P49" s="44">
        <f t="shared" si="9"/>
        <v>375</v>
      </c>
      <c r="Q49" s="27"/>
      <c r="R49" s="43"/>
      <c r="S49" s="44">
        <f t="shared" si="10"/>
        <v>450</v>
      </c>
      <c r="T49" s="27"/>
    </row>
    <row r="50" spans="1:20" x14ac:dyDescent="0.25">
      <c r="C50" s="8" t="s">
        <v>1</v>
      </c>
      <c r="D50" s="16">
        <v>3</v>
      </c>
      <c r="F50" s="22"/>
      <c r="G50" s="56"/>
      <c r="H50" s="44">
        <v>150</v>
      </c>
      <c r="I50" s="9">
        <f t="shared" si="11"/>
        <v>0.15</v>
      </c>
      <c r="J50" s="9"/>
      <c r="L50" s="9">
        <v>0.15</v>
      </c>
      <c r="M50" s="9"/>
      <c r="N50" s="22"/>
      <c r="O50" s="56"/>
      <c r="P50" s="44">
        <f t="shared" si="9"/>
        <v>225</v>
      </c>
      <c r="Q50" s="27"/>
      <c r="R50" s="43"/>
      <c r="S50" s="44">
        <f t="shared" si="10"/>
        <v>270</v>
      </c>
      <c r="T50" s="27"/>
    </row>
    <row r="51" spans="1:20" x14ac:dyDescent="0.25">
      <c r="C51" s="8" t="s">
        <v>1</v>
      </c>
      <c r="D51" s="16">
        <v>4</v>
      </c>
      <c r="F51" s="22"/>
      <c r="G51" s="56"/>
      <c r="H51" s="44">
        <v>50</v>
      </c>
      <c r="I51" s="9">
        <f t="shared" si="11"/>
        <v>0.05</v>
      </c>
      <c r="J51" s="9"/>
      <c r="L51" s="9">
        <v>0.1</v>
      </c>
      <c r="M51" s="9"/>
      <c r="N51" s="22"/>
      <c r="O51" s="56"/>
      <c r="P51" s="44">
        <f t="shared" si="9"/>
        <v>150</v>
      </c>
      <c r="Q51" s="27"/>
      <c r="R51" s="43"/>
      <c r="S51" s="44">
        <f t="shared" si="10"/>
        <v>180</v>
      </c>
      <c r="T51" s="27"/>
    </row>
    <row r="52" spans="1:20" x14ac:dyDescent="0.25">
      <c r="C52" s="8" t="s">
        <v>1</v>
      </c>
      <c r="D52" s="16">
        <v>5</v>
      </c>
      <c r="F52" s="22"/>
      <c r="G52" s="56"/>
      <c r="H52" s="44">
        <v>25</v>
      </c>
      <c r="I52" s="9">
        <f t="shared" si="11"/>
        <v>2.5000000000000001E-2</v>
      </c>
      <c r="J52" s="9"/>
      <c r="L52" s="9">
        <v>2.5000000000000001E-2</v>
      </c>
      <c r="M52" s="9"/>
      <c r="N52" s="22"/>
      <c r="O52" s="56"/>
      <c r="P52" s="44">
        <f t="shared" si="9"/>
        <v>37.5</v>
      </c>
      <c r="Q52" s="27"/>
      <c r="R52" s="43"/>
      <c r="S52" s="44">
        <f t="shared" si="10"/>
        <v>45</v>
      </c>
      <c r="T52" s="27"/>
    </row>
    <row r="53" spans="1:20" x14ac:dyDescent="0.25">
      <c r="C53" s="8" t="s">
        <v>1</v>
      </c>
      <c r="D53" s="16">
        <v>6</v>
      </c>
      <c r="F53" s="22"/>
      <c r="G53" s="56"/>
      <c r="H53" s="44">
        <v>25</v>
      </c>
      <c r="I53" s="9">
        <f t="shared" si="11"/>
        <v>2.5000000000000001E-2</v>
      </c>
      <c r="J53" s="9"/>
      <c r="L53" s="9">
        <v>2.5000000000000001E-2</v>
      </c>
      <c r="M53" s="9"/>
      <c r="N53" s="22"/>
      <c r="O53" s="56"/>
      <c r="P53" s="44">
        <f t="shared" si="9"/>
        <v>37.5</v>
      </c>
      <c r="Q53" s="27"/>
      <c r="R53" s="43"/>
      <c r="S53" s="44">
        <f t="shared" si="10"/>
        <v>45</v>
      </c>
      <c r="T53" s="27"/>
    </row>
    <row r="54" spans="1:20" x14ac:dyDescent="0.25">
      <c r="C54" s="8" t="s">
        <v>1</v>
      </c>
      <c r="D54" s="16">
        <v>7</v>
      </c>
      <c r="F54" s="22"/>
      <c r="G54" s="56"/>
      <c r="H54" s="44">
        <v>25</v>
      </c>
      <c r="I54" s="9">
        <f t="shared" si="11"/>
        <v>2.5000000000000001E-2</v>
      </c>
      <c r="J54" s="9"/>
      <c r="L54" s="9">
        <v>2.5000000000000001E-2</v>
      </c>
      <c r="M54" s="9"/>
      <c r="N54" s="22"/>
      <c r="O54" s="56"/>
      <c r="P54" s="44">
        <f t="shared" si="9"/>
        <v>37.5</v>
      </c>
      <c r="Q54" s="27"/>
      <c r="R54" s="43"/>
      <c r="S54" s="44">
        <f t="shared" si="10"/>
        <v>45</v>
      </c>
      <c r="T54" s="27"/>
    </row>
    <row r="55" spans="1:20" x14ac:dyDescent="0.25">
      <c r="C55" s="8" t="s">
        <v>1</v>
      </c>
      <c r="D55" s="16">
        <v>8</v>
      </c>
      <c r="F55" s="22"/>
      <c r="G55" s="56"/>
      <c r="H55" s="44">
        <v>25</v>
      </c>
      <c r="I55" s="9">
        <f t="shared" si="11"/>
        <v>2.5000000000000001E-2</v>
      </c>
      <c r="J55" s="12">
        <f>SUM(I48:I55)</f>
        <v>1</v>
      </c>
      <c r="L55" s="9">
        <v>2.5000000000000001E-2</v>
      </c>
      <c r="M55" s="12">
        <f>SUM(L48:L55)</f>
        <v>1</v>
      </c>
      <c r="N55" s="22"/>
      <c r="O55" s="56"/>
      <c r="P55" s="44">
        <f t="shared" si="9"/>
        <v>37.5</v>
      </c>
      <c r="Q55" s="27">
        <f>SUM(P48:P55)</f>
        <v>1500</v>
      </c>
      <c r="R55" s="43"/>
      <c r="S55" s="44">
        <f t="shared" si="10"/>
        <v>45</v>
      </c>
      <c r="T55" s="27">
        <f>SUM(S48:S55)</f>
        <v>1800</v>
      </c>
    </row>
    <row r="56" spans="1:20" x14ac:dyDescent="0.25">
      <c r="C56" s="10" t="s">
        <v>25</v>
      </c>
      <c r="D56" s="17">
        <v>1</v>
      </c>
      <c r="F56" s="23">
        <f>+G56/$B$41</f>
        <v>0.14285714285714285</v>
      </c>
      <c r="G56" s="57">
        <v>500</v>
      </c>
      <c r="H56" s="46">
        <v>300</v>
      </c>
      <c r="I56" s="5">
        <f>+H56/$G$56</f>
        <v>0.6</v>
      </c>
      <c r="J56" s="5"/>
      <c r="L56" s="5">
        <v>0.5</v>
      </c>
      <c r="M56" s="5"/>
      <c r="N56" s="34">
        <v>0.2</v>
      </c>
      <c r="O56" s="57">
        <f>+N56*B42</f>
        <v>1000</v>
      </c>
      <c r="P56" s="46">
        <f>+L56*$O$56</f>
        <v>500</v>
      </c>
      <c r="Q56" s="28"/>
      <c r="R56" s="45">
        <f>+N56*$B$44</f>
        <v>1200</v>
      </c>
      <c r="S56" s="46">
        <f>+L56*$R$56</f>
        <v>600</v>
      </c>
      <c r="T56" s="28"/>
    </row>
    <row r="57" spans="1:20" x14ac:dyDescent="0.25">
      <c r="C57" s="10" t="s">
        <v>25</v>
      </c>
      <c r="D57" s="17">
        <v>2</v>
      </c>
      <c r="F57" s="23"/>
      <c r="G57" s="57"/>
      <c r="H57" s="46">
        <v>150</v>
      </c>
      <c r="I57" s="5">
        <f t="shared" ref="I57:I58" si="12">+H57/$G$56</f>
        <v>0.3</v>
      </c>
      <c r="J57" s="5"/>
      <c r="L57" s="5">
        <v>0.3</v>
      </c>
      <c r="M57" s="5"/>
      <c r="N57" s="17"/>
      <c r="O57" s="57"/>
      <c r="P57" s="46">
        <f>+L57*$O$56</f>
        <v>300</v>
      </c>
      <c r="Q57" s="28"/>
      <c r="R57" s="45"/>
      <c r="S57" s="46">
        <f>+L57*$R$56</f>
        <v>360</v>
      </c>
      <c r="T57" s="28"/>
    </row>
    <row r="58" spans="1:20" x14ac:dyDescent="0.25">
      <c r="C58" s="10" t="s">
        <v>25</v>
      </c>
      <c r="D58" s="17">
        <v>3</v>
      </c>
      <c r="F58" s="23"/>
      <c r="G58" s="58"/>
      <c r="H58" s="48">
        <v>50</v>
      </c>
      <c r="I58" s="5">
        <f t="shared" si="12"/>
        <v>0.1</v>
      </c>
      <c r="J58" s="13">
        <f>SUM(I56:I58)</f>
        <v>0.99999999999999989</v>
      </c>
      <c r="L58" s="5">
        <v>0.2</v>
      </c>
      <c r="M58" s="13">
        <f>SUM(L56:L58)</f>
        <v>1</v>
      </c>
      <c r="N58" s="17"/>
      <c r="O58" s="58"/>
      <c r="P58" s="48">
        <f>+L58*$O$56</f>
        <v>200</v>
      </c>
      <c r="Q58" s="28">
        <f>SUM(P56:P58)</f>
        <v>1000</v>
      </c>
      <c r="R58" s="47"/>
      <c r="S58" s="48">
        <f>+L58*$R$56</f>
        <v>240</v>
      </c>
      <c r="T58" s="28">
        <f>SUM(S56:S58)</f>
        <v>1200</v>
      </c>
    </row>
    <row r="59" spans="1:20" x14ac:dyDescent="0.25">
      <c r="L59" s="1"/>
      <c r="M59" s="1"/>
    </row>
    <row r="60" spans="1:20" x14ac:dyDescent="0.25">
      <c r="A60" t="s">
        <v>12</v>
      </c>
      <c r="B60" s="78" t="s">
        <v>16</v>
      </c>
      <c r="C60" s="6" t="s">
        <v>21</v>
      </c>
      <c r="D60" s="15">
        <v>1</v>
      </c>
      <c r="F60" s="21">
        <f>+G60/$B$61</f>
        <v>0.5</v>
      </c>
      <c r="G60" s="54">
        <v>1250</v>
      </c>
      <c r="H60" s="40">
        <v>600</v>
      </c>
      <c r="I60" s="7">
        <f>+H60/$G$60</f>
        <v>0.48</v>
      </c>
      <c r="J60" s="7"/>
      <c r="L60" s="7">
        <v>0.5</v>
      </c>
      <c r="M60" s="7"/>
      <c r="N60" s="21">
        <v>0.5</v>
      </c>
      <c r="O60" s="54">
        <f>+N60*B62</f>
        <v>1250</v>
      </c>
      <c r="P60" s="40">
        <f>+L60*$O$60</f>
        <v>625</v>
      </c>
      <c r="Q60" s="26"/>
      <c r="R60" s="39">
        <f>+N60*$B$64</f>
        <v>1400</v>
      </c>
      <c r="S60" s="40">
        <f>+L60*$R$60</f>
        <v>700</v>
      </c>
      <c r="T60" s="26"/>
    </row>
    <row r="61" spans="1:20" x14ac:dyDescent="0.25">
      <c r="A61" t="s">
        <v>11</v>
      </c>
      <c r="B61" s="33">
        <v>2500</v>
      </c>
      <c r="C61" s="6" t="s">
        <v>21</v>
      </c>
      <c r="D61" s="15">
        <v>2</v>
      </c>
      <c r="F61" s="21"/>
      <c r="G61" s="55"/>
      <c r="H61" s="42">
        <v>400</v>
      </c>
      <c r="I61" s="7">
        <f t="shared" ref="I61:I62" si="13">+H61/$G$60</f>
        <v>0.32</v>
      </c>
      <c r="J61" s="7"/>
      <c r="L61" s="7">
        <v>0.3</v>
      </c>
      <c r="M61" s="7"/>
      <c r="N61" s="15"/>
      <c r="O61" s="55"/>
      <c r="P61" s="42">
        <f t="shared" ref="P61:P62" si="14">+L61*$O$60</f>
        <v>375</v>
      </c>
      <c r="Q61" s="26"/>
      <c r="R61" s="41"/>
      <c r="S61" s="42">
        <f t="shared" ref="S61:S62" si="15">+L61*$R$60</f>
        <v>420</v>
      </c>
      <c r="T61" s="26"/>
    </row>
    <row r="62" spans="1:20" x14ac:dyDescent="0.25">
      <c r="A62" t="s">
        <v>14</v>
      </c>
      <c r="B62" s="74">
        <v>2500</v>
      </c>
      <c r="C62" s="6" t="s">
        <v>21</v>
      </c>
      <c r="D62" s="15">
        <v>3</v>
      </c>
      <c r="F62" s="21"/>
      <c r="G62" s="55"/>
      <c r="H62" s="42">
        <v>250</v>
      </c>
      <c r="I62" s="7">
        <f t="shared" si="13"/>
        <v>0.2</v>
      </c>
      <c r="J62" s="11">
        <f>SUM(I60:I62)</f>
        <v>1</v>
      </c>
      <c r="L62" s="7">
        <v>0.2</v>
      </c>
      <c r="M62" s="11">
        <f>SUM(L60:L62)</f>
        <v>1</v>
      </c>
      <c r="N62" s="15"/>
      <c r="O62" s="55"/>
      <c r="P62" s="42">
        <f t="shared" si="14"/>
        <v>250</v>
      </c>
      <c r="Q62" s="26">
        <f>SUM(P60:P62)</f>
        <v>1250</v>
      </c>
      <c r="R62" s="41"/>
      <c r="S62" s="42">
        <f t="shared" si="15"/>
        <v>280</v>
      </c>
      <c r="T62" s="26">
        <f>SUM(S60:S62)</f>
        <v>1400</v>
      </c>
    </row>
    <row r="63" spans="1:20" x14ac:dyDescent="0.25">
      <c r="A63" t="s">
        <v>23</v>
      </c>
      <c r="B63" s="75">
        <v>0.2</v>
      </c>
      <c r="C63" s="8" t="s">
        <v>22</v>
      </c>
      <c r="D63" s="16">
        <v>1</v>
      </c>
      <c r="F63" s="22">
        <f>+G63/$B$61</f>
        <v>0.2</v>
      </c>
      <c r="G63" s="56">
        <v>500</v>
      </c>
      <c r="H63" s="44">
        <v>300</v>
      </c>
      <c r="I63" s="9">
        <f>+H63/$G$63</f>
        <v>0.6</v>
      </c>
      <c r="J63" s="9"/>
      <c r="L63" s="9">
        <v>0.5</v>
      </c>
      <c r="M63" s="9"/>
      <c r="N63" s="22">
        <v>0.3</v>
      </c>
      <c r="O63" s="56">
        <f>+N63*B62</f>
        <v>750</v>
      </c>
      <c r="P63" s="44">
        <f>+L63*$O$63</f>
        <v>375</v>
      </c>
      <c r="Q63" s="27"/>
      <c r="R63" s="43">
        <f>+N63*$B$64</f>
        <v>840</v>
      </c>
      <c r="S63" s="44">
        <f>+L63*$R$63</f>
        <v>420</v>
      </c>
      <c r="T63" s="27"/>
    </row>
    <row r="64" spans="1:20" x14ac:dyDescent="0.25">
      <c r="A64" t="s">
        <v>13</v>
      </c>
      <c r="B64" s="74">
        <v>2800</v>
      </c>
      <c r="C64" s="8" t="s">
        <v>22</v>
      </c>
      <c r="D64" s="16">
        <v>2</v>
      </c>
      <c r="F64" s="22"/>
      <c r="G64" s="56"/>
      <c r="H64" s="44">
        <v>150</v>
      </c>
      <c r="I64" s="9">
        <f t="shared" ref="I64:I65" si="16">+H64/$G$63</f>
        <v>0.3</v>
      </c>
      <c r="J64" s="9"/>
      <c r="L64" s="9">
        <v>0.3</v>
      </c>
      <c r="M64" s="9"/>
      <c r="N64" s="22"/>
      <c r="O64" s="56"/>
      <c r="P64" s="44">
        <f t="shared" ref="P64:P65" si="17">+L64*$O$63</f>
        <v>225</v>
      </c>
      <c r="Q64" s="27"/>
      <c r="R64" s="43"/>
      <c r="S64" s="44">
        <f t="shared" ref="S64:S65" si="18">+L64*$R$63</f>
        <v>252</v>
      </c>
      <c r="T64" s="27"/>
    </row>
    <row r="65" spans="1:20" x14ac:dyDescent="0.25">
      <c r="C65" s="8" t="s">
        <v>22</v>
      </c>
      <c r="D65" s="16">
        <v>3</v>
      </c>
      <c r="F65" s="22"/>
      <c r="G65" s="56"/>
      <c r="H65" s="44">
        <v>50</v>
      </c>
      <c r="I65" s="9">
        <f t="shared" si="16"/>
        <v>0.1</v>
      </c>
      <c r="J65" s="12">
        <f>SUM(I63:I65)</f>
        <v>0.99999999999999989</v>
      </c>
      <c r="L65" s="9">
        <v>0.2</v>
      </c>
      <c r="M65" s="12">
        <f>SUM(L63:L65)</f>
        <v>1</v>
      </c>
      <c r="N65" s="22"/>
      <c r="O65" s="56"/>
      <c r="P65" s="44">
        <f t="shared" si="17"/>
        <v>150</v>
      </c>
      <c r="Q65" s="27">
        <f>SUM(P63:P65)</f>
        <v>750</v>
      </c>
      <c r="R65" s="43"/>
      <c r="S65" s="44">
        <f t="shared" si="18"/>
        <v>168</v>
      </c>
      <c r="T65" s="27">
        <f>SUM(S63:S65)</f>
        <v>840</v>
      </c>
    </row>
    <row r="66" spans="1:20" x14ac:dyDescent="0.25">
      <c r="C66" s="10" t="s">
        <v>5</v>
      </c>
      <c r="D66" s="17">
        <v>1</v>
      </c>
      <c r="F66" s="23">
        <f>+G66/$B$61</f>
        <v>0.3</v>
      </c>
      <c r="G66" s="57">
        <v>750</v>
      </c>
      <c r="H66" s="46">
        <v>350</v>
      </c>
      <c r="I66" s="5">
        <f>+H66/$G$66</f>
        <v>0.46666666666666667</v>
      </c>
      <c r="J66" s="5"/>
      <c r="L66" s="5">
        <v>0.5</v>
      </c>
      <c r="M66" s="5"/>
      <c r="N66" s="34">
        <v>0.2</v>
      </c>
      <c r="O66" s="57">
        <f>+N66*B62</f>
        <v>500</v>
      </c>
      <c r="P66" s="46">
        <f>+L66*$O$66</f>
        <v>250</v>
      </c>
      <c r="Q66" s="28"/>
      <c r="R66" s="45">
        <f>+N66*$B$64</f>
        <v>560</v>
      </c>
      <c r="S66" s="46">
        <f>+L66*$R$66</f>
        <v>280</v>
      </c>
      <c r="T66" s="28"/>
    </row>
    <row r="67" spans="1:20" x14ac:dyDescent="0.25">
      <c r="C67" s="10" t="s">
        <v>5</v>
      </c>
      <c r="D67" s="17">
        <v>2</v>
      </c>
      <c r="F67" s="23"/>
      <c r="G67" s="57"/>
      <c r="H67" s="46">
        <v>250</v>
      </c>
      <c r="I67" s="5">
        <f t="shared" ref="I67:I68" si="19">+H67/$G$66</f>
        <v>0.33333333333333331</v>
      </c>
      <c r="J67" s="5"/>
      <c r="L67" s="5">
        <v>0.3</v>
      </c>
      <c r="M67" s="5"/>
      <c r="N67" s="17"/>
      <c r="O67" s="57"/>
      <c r="P67" s="46">
        <f>+L67*$O$66</f>
        <v>150</v>
      </c>
      <c r="Q67" s="28"/>
      <c r="R67" s="45"/>
      <c r="S67" s="46">
        <f t="shared" ref="S67:S68" si="20">+L67*$R$66</f>
        <v>168</v>
      </c>
      <c r="T67" s="28"/>
    </row>
    <row r="68" spans="1:20" x14ac:dyDescent="0.25">
      <c r="C68" s="10" t="s">
        <v>5</v>
      </c>
      <c r="D68" s="17">
        <v>3</v>
      </c>
      <c r="F68" s="23"/>
      <c r="G68" s="58"/>
      <c r="H68" s="48">
        <v>150</v>
      </c>
      <c r="I68" s="5">
        <f t="shared" si="19"/>
        <v>0.2</v>
      </c>
      <c r="J68" s="13">
        <f>SUM(I66:I68)</f>
        <v>1</v>
      </c>
      <c r="L68" s="5">
        <v>0.2</v>
      </c>
      <c r="M68" s="13">
        <f>SUM(L66:L68)</f>
        <v>1</v>
      </c>
      <c r="N68" s="17"/>
      <c r="O68" s="58"/>
      <c r="P68" s="48">
        <f>+L68*$O$66</f>
        <v>100</v>
      </c>
      <c r="Q68" s="28">
        <f>SUM(P66:P68)</f>
        <v>500</v>
      </c>
      <c r="R68" s="47"/>
      <c r="S68" s="48">
        <f t="shared" si="20"/>
        <v>112</v>
      </c>
      <c r="T68" s="28">
        <f>SUM(S66:S68)</f>
        <v>560</v>
      </c>
    </row>
    <row r="69" spans="1:20" x14ac:dyDescent="0.25">
      <c r="L69" s="1"/>
      <c r="M69" s="1"/>
    </row>
    <row r="70" spans="1:20" x14ac:dyDescent="0.25">
      <c r="A70" t="s">
        <v>12</v>
      </c>
      <c r="B70" s="78" t="s">
        <v>17</v>
      </c>
      <c r="C70" s="10"/>
      <c r="D70" s="17">
        <v>1</v>
      </c>
      <c r="F70" s="23">
        <f>+G70/$B$71</f>
        <v>1</v>
      </c>
      <c r="G70" s="60">
        <v>1000</v>
      </c>
      <c r="H70" s="50">
        <v>600</v>
      </c>
      <c r="I70" s="5">
        <f>+H70/$G$60</f>
        <v>0.48</v>
      </c>
      <c r="J70" s="5"/>
      <c r="L70" s="5">
        <v>0.5</v>
      </c>
      <c r="M70" s="5"/>
      <c r="N70" s="34">
        <v>1</v>
      </c>
      <c r="O70" s="60">
        <f>+N70*B72</f>
        <v>1000</v>
      </c>
      <c r="P70" s="50">
        <f>+L70*$O$70</f>
        <v>500</v>
      </c>
      <c r="Q70" s="28"/>
      <c r="R70" s="49">
        <f>+N70*$B$74</f>
        <v>1500</v>
      </c>
      <c r="S70" s="50">
        <f>+L70*$R$70</f>
        <v>750</v>
      </c>
      <c r="T70" s="28"/>
    </row>
    <row r="71" spans="1:20" x14ac:dyDescent="0.25">
      <c r="A71" t="s">
        <v>11</v>
      </c>
      <c r="B71" s="33">
        <v>1000</v>
      </c>
      <c r="C71" s="10"/>
      <c r="D71" s="17">
        <v>2</v>
      </c>
      <c r="F71" s="23"/>
      <c r="G71" s="57"/>
      <c r="H71" s="46">
        <v>400</v>
      </c>
      <c r="I71" s="5">
        <f t="shared" ref="I71:I72" si="21">+H71/$G$60</f>
        <v>0.32</v>
      </c>
      <c r="J71" s="5"/>
      <c r="L71" s="5">
        <v>0.3</v>
      </c>
      <c r="M71" s="5"/>
      <c r="N71" s="34"/>
      <c r="O71" s="57"/>
      <c r="P71" s="46">
        <f t="shared" ref="P71:P72" si="22">+L71*$O$70</f>
        <v>300</v>
      </c>
      <c r="Q71" s="28"/>
      <c r="R71" s="45"/>
      <c r="S71" s="46">
        <f t="shared" ref="S71:S72" si="23">+L71*$R$70</f>
        <v>450</v>
      </c>
      <c r="T71" s="28"/>
    </row>
    <row r="72" spans="1:20" x14ac:dyDescent="0.25">
      <c r="A72" t="s">
        <v>14</v>
      </c>
      <c r="B72" s="74">
        <v>1000</v>
      </c>
      <c r="C72" s="10"/>
      <c r="D72" s="17">
        <v>3</v>
      </c>
      <c r="F72" s="23"/>
      <c r="G72" s="58"/>
      <c r="H72" s="48">
        <v>250</v>
      </c>
      <c r="I72" s="5">
        <f t="shared" si="21"/>
        <v>0.2</v>
      </c>
      <c r="J72" s="13">
        <f>SUM(I70:I72)</f>
        <v>1</v>
      </c>
      <c r="L72" s="5">
        <v>0.2</v>
      </c>
      <c r="M72" s="13">
        <f>SUM(L70:L72)</f>
        <v>1</v>
      </c>
      <c r="N72" s="34"/>
      <c r="O72" s="58"/>
      <c r="P72" s="48">
        <f t="shared" si="22"/>
        <v>200</v>
      </c>
      <c r="Q72" s="28">
        <f>SUM(P70:P72)</f>
        <v>1000</v>
      </c>
      <c r="R72" s="47"/>
      <c r="S72" s="48">
        <f t="shared" si="23"/>
        <v>300</v>
      </c>
      <c r="T72" s="28">
        <f>SUM(S70:S72)</f>
        <v>1500</v>
      </c>
    </row>
    <row r="73" spans="1:20" x14ac:dyDescent="0.25">
      <c r="A73" t="s">
        <v>23</v>
      </c>
      <c r="B73" s="75">
        <v>0.2</v>
      </c>
      <c r="L73" s="1"/>
      <c r="M73" s="1"/>
    </row>
    <row r="74" spans="1:20" x14ac:dyDescent="0.25">
      <c r="A74" t="s">
        <v>13</v>
      </c>
      <c r="B74" s="74">
        <v>1500</v>
      </c>
      <c r="L74" s="1"/>
      <c r="M74" s="1"/>
    </row>
    <row r="75" spans="1:20" x14ac:dyDescent="0.25">
      <c r="L75" s="1"/>
      <c r="M75" s="1"/>
    </row>
  </sheetData>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406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2017 Prize Money</vt:lpstr>
      <vt:lpstr>2016 2017 comparison</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dc:creator>
  <cp:lastModifiedBy>Kresten Hougaard</cp:lastModifiedBy>
  <dcterms:created xsi:type="dcterms:W3CDTF">2016-06-26T15:03:54Z</dcterms:created>
  <dcterms:modified xsi:type="dcterms:W3CDTF">2019-01-23T16:59:02Z</dcterms:modified>
</cp:coreProperties>
</file>